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Drive\Box\TORAY-C1-IN-ＩＲ室\ＩＲ－Ｇ\203_ＩＲサイト\98_年次更新\月別更新\6月\IRサイト更新(株主総会前)_財務・業績\更新依頼用エクセルファイル（マニュアルが入っているので消さないこと）\"/>
    </mc:Choice>
  </mc:AlternateContent>
  <xr:revisionPtr revIDLastSave="0" documentId="13_ncr:1_{3E11F036-F6F9-4A14-9671-68B852D25648}" xr6:coauthVersionLast="47" xr6:coauthVersionMax="47" xr10:uidLastSave="{00000000-0000-0000-0000-000000000000}"/>
  <bookViews>
    <workbookView xWindow="375" yWindow="1980" windowWidth="15480" windowHeight="11295" xr2:uid="{00000000-000D-0000-FFFF-FFFF00000000}"/>
  </bookViews>
  <sheets>
    <sheet name="IFRS" sheetId="5" r:id="rId1"/>
    <sheet name="J-GAAP" sheetId="1" r:id="rId2"/>
    <sheet name="Sheet2" sheetId="2" state="hidden" r:id="rId3"/>
    <sheet name="Sheet3" sheetId="3" state="hidden" r:id="rId4"/>
  </sheets>
  <definedNames>
    <definedName name="_xlnm.Print_Area" localSheetId="0">IFRS!$A$1:$F$109</definedName>
    <definedName name="_xlnm.Print_Area" localSheetId="1">'J-GAAP'!$A$1:$N$98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5" l="1"/>
  <c r="D22" i="5"/>
  <c r="E22" i="5"/>
  <c r="F22" i="5"/>
  <c r="F108" i="5"/>
  <c r="F103" i="5"/>
  <c r="F71" i="5"/>
  <c r="F70" i="5"/>
  <c r="F10" i="5"/>
  <c r="F8" i="5"/>
  <c r="E108" i="5"/>
  <c r="E103" i="5"/>
  <c r="E70" i="5"/>
  <c r="E71" i="5"/>
  <c r="E8" i="5" l="1"/>
  <c r="E10" i="5"/>
  <c r="D108" i="5" l="1"/>
  <c r="D103" i="5"/>
  <c r="D71" i="5"/>
  <c r="D70" i="5"/>
  <c r="D10" i="5"/>
  <c r="D8" i="5"/>
  <c r="C108" i="5"/>
  <c r="C103" i="5"/>
  <c r="C71" i="5"/>
  <c r="C70" i="5"/>
  <c r="C10" i="5"/>
  <c r="C8" i="5"/>
  <c r="N97" i="1" l="1"/>
  <c r="N92" i="1"/>
  <c r="N77" i="1"/>
  <c r="N76" i="1"/>
  <c r="N22" i="1"/>
  <c r="N10" i="1"/>
  <c r="N8" i="1"/>
  <c r="L10" i="1"/>
  <c r="L8" i="1"/>
  <c r="M97" i="1"/>
  <c r="M92" i="1"/>
  <c r="M77" i="1"/>
  <c r="M76" i="1"/>
  <c r="K10" i="1"/>
  <c r="K8" i="1"/>
  <c r="J22" i="1"/>
  <c r="J10" i="1"/>
  <c r="J8" i="1"/>
  <c r="I97" i="1"/>
  <c r="I92" i="1"/>
  <c r="I77" i="1"/>
  <c r="I76" i="1"/>
  <c r="I22" i="1"/>
  <c r="I10" i="1"/>
  <c r="I8" i="1"/>
  <c r="H76" i="1"/>
  <c r="H77" i="1"/>
  <c r="H92" i="1"/>
  <c r="H10" i="1"/>
  <c r="H8" i="1"/>
  <c r="G92" i="1"/>
  <c r="G77" i="1"/>
  <c r="G76" i="1"/>
  <c r="G22" i="1"/>
  <c r="G10" i="1"/>
  <c r="G8" i="1"/>
  <c r="F92" i="1"/>
  <c r="F97" i="1"/>
  <c r="F77" i="1"/>
  <c r="F76" i="1"/>
  <c r="F22" i="1"/>
  <c r="F10" i="1"/>
  <c r="F8" i="1"/>
  <c r="D77" i="1"/>
  <c r="D76" i="1"/>
  <c r="E97" i="1"/>
  <c r="E92" i="1"/>
  <c r="E77" i="1"/>
  <c r="E76" i="1"/>
  <c r="E22" i="1"/>
  <c r="E10" i="1"/>
  <c r="E8" i="1"/>
  <c r="D97" i="1"/>
  <c r="D92" i="1"/>
  <c r="D22" i="1"/>
  <c r="D10" i="1"/>
  <c r="D8" i="1"/>
  <c r="C92" i="1"/>
  <c r="C77" i="1"/>
  <c r="C76" i="1"/>
  <c r="C22" i="1"/>
  <c r="C10" i="1"/>
  <c r="C8" i="1"/>
</calcChain>
</file>

<file path=xl/sharedStrings.xml><?xml version="1.0" encoding="utf-8"?>
<sst xmlns="http://schemas.openxmlformats.org/spreadsheetml/2006/main" count="325" uniqueCount="166">
  <si>
    <t>-</t>
  </si>
  <si>
    <t>-</t>
    <phoneticPr fontId="2"/>
  </si>
  <si>
    <t>Cash flows from investing activities</t>
    <phoneticPr fontId="2"/>
  </si>
  <si>
    <t>Life Science &amp; Other Businesses</t>
    <phoneticPr fontId="2"/>
  </si>
  <si>
    <t>Number of Employees</t>
  </si>
  <si>
    <t>Toray</t>
  </si>
  <si>
    <t>Overseas</t>
    <phoneticPr fontId="2"/>
  </si>
  <si>
    <t>Total</t>
    <phoneticPr fontId="2"/>
  </si>
  <si>
    <t>Fibers and Textiles</t>
    <phoneticPr fontId="2"/>
  </si>
  <si>
    <t>Plastics and Chemicals</t>
    <phoneticPr fontId="2"/>
  </si>
  <si>
    <t>IT-related Products</t>
    <phoneticPr fontId="2"/>
  </si>
  <si>
    <t>Carbon Fiber Composite Materials</t>
    <phoneticPr fontId="2"/>
  </si>
  <si>
    <t>Environment &amp; Engineering</t>
    <phoneticPr fontId="2"/>
  </si>
  <si>
    <t>-</t>
    <phoneticPr fontId="2"/>
  </si>
  <si>
    <t>-</t>
    <phoneticPr fontId="2"/>
  </si>
  <si>
    <t>Operating income</t>
    <phoneticPr fontId="2"/>
  </si>
  <si>
    <t>-</t>
    <phoneticPr fontId="2"/>
  </si>
  <si>
    <t>FY2015</t>
    <phoneticPr fontId="2"/>
  </si>
  <si>
    <t>-</t>
    <phoneticPr fontId="2"/>
  </si>
  <si>
    <t>Owner's equity</t>
    <phoneticPr fontId="2"/>
  </si>
  <si>
    <t>Toray Industries, Inc.</t>
    <phoneticPr fontId="2"/>
  </si>
  <si>
    <t>Consolidated financial data</t>
    <phoneticPr fontId="2"/>
  </si>
  <si>
    <t>FY2008</t>
    <phoneticPr fontId="2"/>
  </si>
  <si>
    <t>FY2009</t>
    <phoneticPr fontId="2"/>
  </si>
  <si>
    <t>FY2010</t>
    <phoneticPr fontId="2"/>
  </si>
  <si>
    <t>FY2011</t>
    <phoneticPr fontId="2"/>
  </si>
  <si>
    <t>FY2012</t>
    <phoneticPr fontId="2"/>
  </si>
  <si>
    <t>FY2013</t>
    <phoneticPr fontId="2"/>
  </si>
  <si>
    <t>FY2014</t>
    <phoneticPr fontId="2"/>
  </si>
  <si>
    <t xml:space="preserve">Unit: Billion Yen </t>
    <phoneticPr fontId="2"/>
  </si>
  <si>
    <t>Net sales</t>
    <phoneticPr fontId="2"/>
  </si>
  <si>
    <t>Gross profit</t>
    <phoneticPr fontId="2"/>
  </si>
  <si>
    <t>Gross profit to net sales</t>
    <phoneticPr fontId="2"/>
  </si>
  <si>
    <t>Operating income</t>
    <phoneticPr fontId="2"/>
  </si>
  <si>
    <t>Operating income to net sales</t>
    <phoneticPr fontId="2"/>
  </si>
  <si>
    <t>Ordinary income</t>
    <phoneticPr fontId="2"/>
  </si>
  <si>
    <t>Total assets</t>
    <phoneticPr fontId="2"/>
  </si>
  <si>
    <t>Interest-bearing debts</t>
    <phoneticPr fontId="2"/>
  </si>
  <si>
    <t>Cash flows from operating activities</t>
    <phoneticPr fontId="2"/>
  </si>
  <si>
    <r>
      <t>Free cash flows</t>
    </r>
    <r>
      <rPr>
        <vertAlign val="superscript"/>
        <sz val="11"/>
        <rFont val="Calibri"/>
        <family val="2"/>
      </rPr>
      <t>*</t>
    </r>
    <phoneticPr fontId="2"/>
  </si>
  <si>
    <t>Cash flows from financing activities</t>
    <phoneticPr fontId="2"/>
  </si>
  <si>
    <t>Cash and Cash equivalents at end of year</t>
    <phoneticPr fontId="2"/>
  </si>
  <si>
    <r>
      <rPr>
        <sz val="11"/>
        <rFont val="ＭＳ Ｐゴシック"/>
        <family val="3"/>
        <charset val="128"/>
      </rPr>
      <t>＊：</t>
    </r>
    <r>
      <rPr>
        <sz val="11"/>
        <rFont val="Calibri"/>
        <family val="2"/>
      </rPr>
      <t>Free cash flows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>Cash flows from operating activities</t>
    </r>
    <r>
      <rPr>
        <sz val="11"/>
        <rFont val="ＭＳ Ｐゴシック"/>
        <family val="3"/>
        <charset val="128"/>
      </rPr>
      <t>＋</t>
    </r>
    <r>
      <rPr>
        <sz val="11"/>
        <rFont val="Calibri"/>
        <family val="2"/>
      </rPr>
      <t>Cash flows from investing activities</t>
    </r>
    <phoneticPr fontId="2"/>
  </si>
  <si>
    <t>Cash dividends per share</t>
    <phoneticPr fontId="2"/>
  </si>
  <si>
    <r>
      <t>Equity ratio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3</t>
    </r>
    <phoneticPr fontId="2"/>
  </si>
  <si>
    <r>
      <t xml:space="preserve">Asset turnover 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4</t>
    </r>
    <phoneticPr fontId="2"/>
  </si>
  <si>
    <r>
      <t>D/E ratio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5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</si>
  <si>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Equity ratio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 xml:space="preserve">Owner's equity 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Total assets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</si>
  <si>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4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Asset turnover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>Net sales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Average total assets</t>
    </r>
    <phoneticPr fontId="2"/>
  </si>
  <si>
    <t xml:space="preserve"> Life Science</t>
    <phoneticPr fontId="2"/>
  </si>
  <si>
    <t>Others</t>
    <phoneticPr fontId="2"/>
  </si>
  <si>
    <t>Elimination and Corporate</t>
    <phoneticPr fontId="2"/>
  </si>
  <si>
    <t>Adjustment</t>
    <phoneticPr fontId="2"/>
  </si>
  <si>
    <t>Consolidated</t>
    <phoneticPr fontId="2"/>
  </si>
  <si>
    <t>R&amp;D expenses to net sales</t>
    <phoneticPr fontId="2"/>
  </si>
  <si>
    <t>Consolidated Japanese subsidiaries</t>
    <phoneticPr fontId="2"/>
  </si>
  <si>
    <t>Consolidated overseas subsidiaries</t>
    <phoneticPr fontId="2"/>
  </si>
  <si>
    <t>Total</t>
    <phoneticPr fontId="2"/>
  </si>
  <si>
    <t>Number of Subsidaries/Affliates</t>
    <phoneticPr fontId="2"/>
  </si>
  <si>
    <t>Japan</t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</si>
  <si>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1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ROE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 xml:space="preserve">Net income attributable to owners of parent 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Average owner's equity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</si>
  <si>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2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ROA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 xml:space="preserve">Operating income 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Average total assets</t>
    </r>
    <phoneticPr fontId="2"/>
  </si>
  <si>
    <r>
      <rPr>
        <sz val="11"/>
        <rFont val="ＭＳ Ｐゴシック"/>
        <family val="3"/>
        <charset val="128"/>
      </rPr>
      <t>＊</t>
    </r>
    <r>
      <rPr>
        <sz val="11"/>
        <rFont val="Calibri"/>
        <family val="2"/>
      </rPr>
      <t>5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 xml:space="preserve">D/E ratio </t>
    </r>
    <r>
      <rPr>
        <sz val="11"/>
        <rFont val="ＭＳ Ｐゴシック"/>
        <family val="3"/>
        <charset val="128"/>
      </rPr>
      <t>＝</t>
    </r>
    <r>
      <rPr>
        <sz val="11"/>
        <rFont val="Calibri"/>
        <family val="2"/>
      </rPr>
      <t>Interest-bearing liabilities</t>
    </r>
    <r>
      <rPr>
        <sz val="11"/>
        <rFont val="ＭＳ Ｐゴシック"/>
        <family val="3"/>
        <charset val="128"/>
      </rPr>
      <t>／</t>
    </r>
    <r>
      <rPr>
        <sz val="11"/>
        <rFont val="Calibri"/>
        <family val="2"/>
      </rPr>
      <t>Owner's equity</t>
    </r>
    <phoneticPr fontId="2"/>
  </si>
  <si>
    <t>Net income attributable to owners of parent</t>
    <phoneticPr fontId="2"/>
  </si>
  <si>
    <t>FY2016</t>
    <phoneticPr fontId="2"/>
  </si>
  <si>
    <t>Mar/2009</t>
    <phoneticPr fontId="2"/>
  </si>
  <si>
    <t>Mar/2010</t>
    <phoneticPr fontId="2"/>
  </si>
  <si>
    <t>Mar/2011</t>
    <phoneticPr fontId="2"/>
  </si>
  <si>
    <t>Mar/2012</t>
    <phoneticPr fontId="2"/>
  </si>
  <si>
    <t>Mar/2013</t>
    <phoneticPr fontId="2"/>
  </si>
  <si>
    <t>Mar/2014</t>
    <phoneticPr fontId="2"/>
  </si>
  <si>
    <t>Mar/2015</t>
    <phoneticPr fontId="2"/>
  </si>
  <si>
    <t>Mar/2016</t>
    <phoneticPr fontId="2"/>
  </si>
  <si>
    <t>Mar/2017</t>
    <phoneticPr fontId="2"/>
  </si>
  <si>
    <t>FY2017</t>
    <phoneticPr fontId="2"/>
  </si>
  <si>
    <t>Mar/2018</t>
    <phoneticPr fontId="2"/>
  </si>
  <si>
    <t>Book-value per share (BPS)</t>
    <phoneticPr fontId="2"/>
  </si>
  <si>
    <t>Earnings per share (EPS)</t>
    <phoneticPr fontId="2"/>
  </si>
  <si>
    <r>
      <t>Return on Equity (ROE)</t>
    </r>
    <r>
      <rPr>
        <vertAlign val="superscript"/>
        <sz val="11"/>
        <rFont val="Calibri"/>
        <family val="2"/>
      </rPr>
      <t>*1</t>
    </r>
    <phoneticPr fontId="2"/>
  </si>
  <si>
    <r>
      <t>Return on Assets (ROA)</t>
    </r>
    <r>
      <rPr>
        <vertAlign val="superscript"/>
        <sz val="11"/>
        <rFont val="ＭＳ Ｐゴシック"/>
        <family val="3"/>
        <charset val="128"/>
      </rPr>
      <t>＊</t>
    </r>
    <r>
      <rPr>
        <vertAlign val="superscript"/>
        <sz val="11"/>
        <rFont val="Calibri"/>
        <family val="2"/>
      </rPr>
      <t>2</t>
    </r>
    <phoneticPr fontId="2"/>
  </si>
  <si>
    <t>Performance Chemicals</t>
    <phoneticPr fontId="2"/>
  </si>
  <si>
    <t>-</t>
    <phoneticPr fontId="2"/>
  </si>
  <si>
    <t>-</t>
    <phoneticPr fontId="2"/>
  </si>
  <si>
    <t>Capital expenditures(tangible assets)</t>
    <phoneticPr fontId="2"/>
  </si>
  <si>
    <t>Depreciation(tangible assets)</t>
    <phoneticPr fontId="2"/>
  </si>
  <si>
    <t>R&amp;D expenses</t>
    <phoneticPr fontId="2"/>
  </si>
  <si>
    <t>Capital expenditures(tangible and intangible assets)*</t>
    <phoneticPr fontId="2"/>
  </si>
  <si>
    <t>Depreciation(tangible and intangible assets)*</t>
    <phoneticPr fontId="2"/>
  </si>
  <si>
    <t>Unit: Employees</t>
    <phoneticPr fontId="2"/>
  </si>
  <si>
    <t>Unit: Subsidiaries/Affiliates</t>
    <phoneticPr fontId="2"/>
  </si>
  <si>
    <r>
      <rPr>
        <sz val="11"/>
        <rFont val="ＭＳ Ｐゴシック"/>
        <family val="3"/>
        <charset val="128"/>
      </rPr>
      <t>＊：</t>
    </r>
    <r>
      <rPr>
        <sz val="11"/>
        <rFont val="Calibri"/>
        <family val="2"/>
      </rPr>
      <t xml:space="preserve">Capital expenditures and depreciation-total of the tangible and intangible assets (excluding goodwill) from Mar/2016. </t>
    </r>
    <phoneticPr fontId="2"/>
  </si>
  <si>
    <t>FY2018</t>
    <phoneticPr fontId="2"/>
  </si>
  <si>
    <t xml:space="preserve">Unit: Billion Yen </t>
    <phoneticPr fontId="2"/>
  </si>
  <si>
    <t xml:space="preserve">Unit: Billion Yen </t>
    <phoneticPr fontId="2"/>
  </si>
  <si>
    <t xml:space="preserve">Unit:Yen 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</si>
  <si>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</si>
  <si>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</si>
  <si>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</si>
  <si>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</si>
  <si>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FY2019</t>
    <phoneticPr fontId="2"/>
  </si>
  <si>
    <t>Mar/2019</t>
    <phoneticPr fontId="2"/>
  </si>
  <si>
    <t>Mar/2020</t>
    <phoneticPr fontId="2"/>
  </si>
  <si>
    <t>FY 2020</t>
    <phoneticPr fontId="2"/>
  </si>
  <si>
    <t>Mar/21</t>
    <phoneticPr fontId="2"/>
  </si>
  <si>
    <t xml:space="preserve">Unit: Billion Yen </t>
    <phoneticPr fontId="2"/>
  </si>
  <si>
    <r>
      <rPr>
        <sz val="11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2"/>
  </si>
  <si>
    <r>
      <rPr>
        <sz val="11"/>
        <rFont val="ＭＳ Ｐゴシック"/>
        <family val="3"/>
        <charset val="128"/>
      </rPr>
      <t>売上収益</t>
    </r>
  </si>
  <si>
    <r>
      <rPr>
        <sz val="11"/>
        <rFont val="ＭＳ Ｐゴシック"/>
        <family val="3"/>
        <charset val="128"/>
      </rPr>
      <t>事業利益</t>
    </r>
  </si>
  <si>
    <r>
      <rPr>
        <sz val="11"/>
        <rFont val="ＭＳ Ｐゴシック"/>
        <family val="3"/>
        <charset val="128"/>
      </rPr>
      <t>ライフサイエンスその他</t>
    </r>
    <rPh sb="10" eb="11">
      <t>タ</t>
    </rPh>
    <phoneticPr fontId="2"/>
  </si>
  <si>
    <r>
      <rPr>
        <sz val="11"/>
        <rFont val="ＭＳ Ｐゴシック"/>
        <family val="3"/>
        <charset val="128"/>
      </rPr>
      <t>連結</t>
    </r>
    <rPh sb="0" eb="2">
      <t>レンケツ</t>
    </rPh>
    <phoneticPr fontId="2"/>
  </si>
  <si>
    <r>
      <rPr>
        <sz val="11"/>
        <rFont val="ＭＳ Ｐゴシック"/>
        <family val="3"/>
        <charset val="128"/>
      </rPr>
      <t>所在地別情報</t>
    </r>
    <rPh sb="0" eb="3">
      <t>ショザイチ</t>
    </rPh>
    <rPh sb="3" eb="4">
      <t>ベツ</t>
    </rPh>
    <rPh sb="4" eb="6">
      <t>ジョウホウ</t>
    </rPh>
    <phoneticPr fontId="2"/>
  </si>
  <si>
    <r>
      <rPr>
        <sz val="11"/>
        <rFont val="ＭＳ Ｐゴシック"/>
        <family val="3"/>
        <charset val="128"/>
      </rPr>
      <t>日本</t>
    </r>
    <rPh sb="0" eb="2">
      <t>ニホン</t>
    </rPh>
    <phoneticPr fontId="2"/>
  </si>
  <si>
    <r>
      <rPr>
        <sz val="11"/>
        <rFont val="ＭＳ Ｐゴシック"/>
        <family val="3"/>
        <charset val="128"/>
      </rPr>
      <t>売上高</t>
    </r>
    <rPh sb="0" eb="3">
      <t>ウリアゲダカ</t>
    </rPh>
    <phoneticPr fontId="2"/>
  </si>
  <si>
    <r>
      <rPr>
        <sz val="11"/>
        <rFont val="ＭＳ Ｐゴシック"/>
        <family val="3"/>
        <charset val="128"/>
      </rPr>
      <t>アジア</t>
    </r>
    <phoneticPr fontId="2"/>
  </si>
  <si>
    <r>
      <rPr>
        <sz val="11"/>
        <rFont val="ＭＳ Ｐゴシック"/>
        <family val="3"/>
        <charset val="128"/>
      </rPr>
      <t>欧米他</t>
    </r>
    <rPh sb="0" eb="2">
      <t>オウベイ</t>
    </rPh>
    <rPh sb="2" eb="3">
      <t>ホカ</t>
    </rPh>
    <phoneticPr fontId="2"/>
  </si>
  <si>
    <r>
      <rPr>
        <sz val="11"/>
        <rFont val="ＭＳ Ｐゴシック"/>
        <family val="3"/>
        <charset val="128"/>
      </rPr>
      <t>海外小計</t>
    </r>
    <rPh sb="0" eb="2">
      <t>カイガイ</t>
    </rPh>
    <rPh sb="2" eb="4">
      <t>ショウケイ</t>
    </rPh>
    <phoneticPr fontId="2"/>
  </si>
  <si>
    <r>
      <rPr>
        <sz val="11"/>
        <rFont val="ＭＳ Ｐゴシック"/>
        <family val="3"/>
        <charset val="128"/>
      </rPr>
      <t>連結消去</t>
    </r>
    <rPh sb="0" eb="2">
      <t>レンケツ</t>
    </rPh>
    <rPh sb="2" eb="4">
      <t>ショウキョ</t>
    </rPh>
    <phoneticPr fontId="2"/>
  </si>
  <si>
    <t>Revenue</t>
    <phoneticPr fontId="2"/>
  </si>
  <si>
    <t>Core operating income</t>
  </si>
  <si>
    <t>Core operating margin</t>
    <phoneticPr fontId="2"/>
  </si>
  <si>
    <t>Profit attributable to owners of parent</t>
    <phoneticPr fontId="2"/>
  </si>
  <si>
    <t>Interest-bearing liabilities</t>
    <phoneticPr fontId="2"/>
  </si>
  <si>
    <r>
      <t xml:space="preserve">Return on equity (ROE) </t>
    </r>
    <r>
      <rPr>
        <vertAlign val="superscript"/>
        <sz val="11"/>
        <rFont val="Calibri"/>
        <family val="2"/>
      </rPr>
      <t>*1</t>
    </r>
    <phoneticPr fontId="2"/>
  </si>
  <si>
    <r>
      <t xml:space="preserve">Free cash flow </t>
    </r>
    <r>
      <rPr>
        <vertAlign val="superscript"/>
        <sz val="11"/>
        <rFont val="Calibri"/>
        <family val="2"/>
      </rPr>
      <t>*</t>
    </r>
    <phoneticPr fontId="2"/>
  </si>
  <si>
    <t>Capital expenditures</t>
    <phoneticPr fontId="2"/>
  </si>
  <si>
    <t>Depreciation and amortization</t>
    <phoneticPr fontId="2"/>
  </si>
  <si>
    <t>R&amp;D expenditures</t>
    <phoneticPr fontId="2"/>
  </si>
  <si>
    <t>Business Segments</t>
    <phoneticPr fontId="2"/>
  </si>
  <si>
    <t>Core operating income</t>
    <phoneticPr fontId="2"/>
  </si>
  <si>
    <t>Fibers &amp; Textiles</t>
    <phoneticPr fontId="2"/>
  </si>
  <si>
    <t>Life Science</t>
    <phoneticPr fontId="2"/>
  </si>
  <si>
    <t>Other</t>
    <phoneticPr fontId="2"/>
  </si>
  <si>
    <t>Reconciliations</t>
    <phoneticPr fontId="2"/>
  </si>
  <si>
    <t>Book value per share</t>
    <phoneticPr fontId="2"/>
  </si>
  <si>
    <t>Earnings per share</t>
    <phoneticPr fontId="2"/>
  </si>
  <si>
    <t>Segment Information</t>
    <phoneticPr fontId="2"/>
  </si>
  <si>
    <t>Consolidated total</t>
    <phoneticPr fontId="2"/>
  </si>
  <si>
    <t>R&amp;D expenditures to revenue</t>
    <phoneticPr fontId="2"/>
  </si>
  <si>
    <t>Number of employees</t>
    <phoneticPr fontId="2"/>
  </si>
  <si>
    <t>Number of subsidaries/affliates</t>
    <phoneticPr fontId="2"/>
  </si>
  <si>
    <t>Gross profit to revenue</t>
    <phoneticPr fontId="2"/>
  </si>
  <si>
    <r>
      <rPr>
        <sz val="11"/>
        <rFont val="ＭＳ Ｐゴシック"/>
        <family val="3"/>
        <charset val="128"/>
      </rPr>
      <t xml:space="preserve">* </t>
    </r>
    <r>
      <rPr>
        <sz val="11"/>
        <rFont val="Calibri"/>
        <family val="2"/>
      </rPr>
      <t>Owner's equity (IFRS)=Equity attributable to owners of parent</t>
    </r>
    <phoneticPr fontId="2"/>
  </si>
  <si>
    <t>Owner's equity *</t>
    <phoneticPr fontId="2"/>
  </si>
  <si>
    <t>FY 2021</t>
    <phoneticPr fontId="2"/>
  </si>
  <si>
    <t>Mar/22</t>
    <phoneticPr fontId="2"/>
  </si>
  <si>
    <t>FY 2022</t>
    <phoneticPr fontId="2"/>
  </si>
  <si>
    <t>Mar/23</t>
    <phoneticPr fontId="2"/>
  </si>
  <si>
    <t>―</t>
    <phoneticPr fontId="2"/>
  </si>
  <si>
    <t>*3: ROIC = Core Operating Income after Tax / Average Invested Capital</t>
    <phoneticPr fontId="2"/>
  </si>
  <si>
    <t>FY 2023</t>
    <phoneticPr fontId="2"/>
  </si>
  <si>
    <t>Mar/24</t>
    <phoneticPr fontId="2"/>
  </si>
  <si>
    <r>
      <t xml:space="preserve">Return on assets (ROA) </t>
    </r>
    <r>
      <rPr>
        <vertAlign val="superscript"/>
        <sz val="11"/>
        <rFont val="Calibri"/>
        <family val="2"/>
      </rPr>
      <t>*2</t>
    </r>
    <phoneticPr fontId="2"/>
  </si>
  <si>
    <r>
      <t>Return on invested capital (ROIC)</t>
    </r>
    <r>
      <rPr>
        <vertAlign val="superscript"/>
        <sz val="11"/>
        <rFont val="Calibri"/>
        <family val="2"/>
      </rPr>
      <t>*3</t>
    </r>
    <phoneticPr fontId="2"/>
  </si>
  <si>
    <r>
      <t>D/E ratio</t>
    </r>
    <r>
      <rPr>
        <vertAlign val="superscript"/>
        <sz val="11"/>
        <rFont val="ＭＳ Ｐゴシック"/>
        <family val="3"/>
        <charset val="128"/>
      </rPr>
      <t>*6</t>
    </r>
    <phoneticPr fontId="2"/>
  </si>
  <si>
    <r>
      <t xml:space="preserve">Asset turnover </t>
    </r>
    <r>
      <rPr>
        <vertAlign val="superscript"/>
        <sz val="11"/>
        <rFont val="ＭＳ Ｐゴシック"/>
        <family val="3"/>
        <charset val="128"/>
      </rPr>
      <t>*5</t>
    </r>
    <phoneticPr fontId="2"/>
  </si>
  <si>
    <r>
      <t xml:space="preserve">Equity ratio </t>
    </r>
    <r>
      <rPr>
        <vertAlign val="superscript"/>
        <sz val="11"/>
        <rFont val="ＭＳ Ｐゴシック"/>
        <family val="3"/>
        <charset val="128"/>
      </rPr>
      <t>*4</t>
    </r>
    <phoneticPr fontId="2"/>
  </si>
  <si>
    <r>
      <t>*</t>
    </r>
    <r>
      <rPr>
        <sz val="11"/>
        <rFont val="ＭＳ Ｐゴシック"/>
        <family val="3"/>
        <charset val="128"/>
      </rPr>
      <t>：</t>
    </r>
    <r>
      <rPr>
        <sz val="11"/>
        <rFont val="Calibri"/>
        <family val="2"/>
      </rPr>
      <t>Free cash flow=Cash flows from operating activities+Cash flows from investing activities</t>
    </r>
    <phoneticPr fontId="2"/>
  </si>
  <si>
    <t>*6: D/E ratio=Interest-bearing liabilities / Owner's equity</t>
    <phoneticPr fontId="2"/>
  </si>
  <si>
    <t>*1: ROE = Profit attributable to owners of parent / Average equity attributable to owners of parent</t>
    <phoneticPr fontId="2"/>
  </si>
  <si>
    <t>*2: ROA = Revenue / Average total assets</t>
    <phoneticPr fontId="2"/>
  </si>
  <si>
    <t>*4: Equity ratio = Owner's equity / Total assets</t>
    <phoneticPr fontId="2"/>
  </si>
  <si>
    <t>*5:Asset turnover = Revenue / Average total assets</t>
    <phoneticPr fontId="2"/>
  </si>
  <si>
    <t>Mar/25</t>
    <phoneticPr fontId="2"/>
  </si>
  <si>
    <t>FY 2024</t>
    <phoneticPr fontId="2"/>
  </si>
  <si>
    <r>
      <t>IFRS</t>
    </r>
    <r>
      <rPr>
        <sz val="11"/>
        <rFont val="ＭＳ Ｐゴシック"/>
        <family val="3"/>
        <charset val="128"/>
      </rPr>
      <t>（</t>
    </r>
    <r>
      <rPr>
        <sz val="11"/>
        <rFont val="Calibri"/>
        <family val="2"/>
      </rPr>
      <t>FY Mar/2021</t>
    </r>
    <r>
      <rPr>
        <sz val="11"/>
        <rFont val="ＭＳ Ｐゴシック"/>
        <family val="3"/>
        <charset val="128"/>
      </rPr>
      <t>～）</t>
    </r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</si>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</sst>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176" formatCode="0.0%"/>
    <numFmt numFmtId="177" formatCode="0.0_ "/>
    <numFmt numFmtId="178" formatCode="#,##0.00_ "/>
    <numFmt numFmtId="179" formatCode="0.00_);[Red]\(0.00\)"/>
    <numFmt numFmtId="180" formatCode="#,##0.0"/>
    <numFmt numFmtId="181" formatCode="#,##0.0_ "/>
    <numFmt numFmtId="182" formatCode="0.0"/>
    <numFmt numFmtId="183" formatCode="#,##0.0;[Red]\-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1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55" fontId="4" fillId="2" borderId="1" xfId="0" applyNumberFormat="1" applyFont="1" applyFill="1" applyBorder="1" applyAlignment="1">
      <alignment horizontal="right" vertical="center"/>
    </xf>
    <xf numFmtId="0" fontId="4" fillId="2" borderId="2" xfId="0" quotePrefix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18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indent="1"/>
    </xf>
    <xf numFmtId="176" fontId="4" fillId="0" borderId="1" xfId="1" applyNumberFormat="1" applyFont="1" applyFill="1" applyBorder="1" applyAlignment="1">
      <alignment horizontal="right" vertical="center" wrapText="1"/>
    </xf>
    <xf numFmtId="180" fontId="4" fillId="3" borderId="1" xfId="0" applyNumberFormat="1" applyFont="1" applyFill="1" applyBorder="1" applyAlignment="1">
      <alignment horizontal="right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80" fontId="4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180" fontId="4" fillId="3" borderId="1" xfId="2" applyNumberFormat="1" applyFont="1" applyFill="1" applyBorder="1" applyAlignment="1">
      <alignment horizontal="right" vertical="center"/>
    </xf>
    <xf numFmtId="180" fontId="4" fillId="0" borderId="1" xfId="2" applyNumberFormat="1" applyFont="1" applyBorder="1">
      <alignment vertical="center"/>
    </xf>
    <xf numFmtId="0" fontId="4" fillId="0" borderId="3" xfId="0" applyFont="1" applyBorder="1" applyAlignment="1">
      <alignment horizontal="left" vertical="center"/>
    </xf>
    <xf numFmtId="178" fontId="4" fillId="0" borderId="1" xfId="0" applyNumberFormat="1" applyFont="1" applyBorder="1">
      <alignment vertical="center"/>
    </xf>
    <xf numFmtId="178" fontId="4" fillId="3" borderId="1" xfId="0" applyNumberFormat="1" applyFont="1" applyFill="1" applyBorder="1">
      <alignment vertical="center"/>
    </xf>
    <xf numFmtId="179" fontId="4" fillId="3" borderId="1" xfId="0" applyNumberFormat="1" applyFont="1" applyFill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3" borderId="6" xfId="0" applyFont="1" applyFill="1" applyBorder="1" applyAlignment="1">
      <alignment horizontal="left" vertical="center" wrapText="1" indent="1"/>
    </xf>
    <xf numFmtId="180" fontId="4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4" fillId="0" borderId="6" xfId="0" applyFont="1" applyBorder="1">
      <alignment vertical="center"/>
    </xf>
    <xf numFmtId="42" fontId="4" fillId="3" borderId="7" xfId="0" applyNumberFormat="1" applyFont="1" applyFill="1" applyBorder="1" applyAlignment="1">
      <alignment horizontal="left" vertical="center" wrapText="1" indent="2"/>
    </xf>
    <xf numFmtId="180" fontId="4" fillId="3" borderId="7" xfId="0" applyNumberFormat="1" applyFont="1" applyFill="1" applyBorder="1" applyAlignment="1">
      <alignment horizontal="right" vertical="center"/>
    </xf>
    <xf numFmtId="42" fontId="4" fillId="3" borderId="2" xfId="0" applyNumberFormat="1" applyFont="1" applyFill="1" applyBorder="1" applyAlignment="1">
      <alignment horizontal="left" vertical="center" wrapText="1" indent="2"/>
    </xf>
    <xf numFmtId="180" fontId="4" fillId="3" borderId="2" xfId="0" applyNumberFormat="1" applyFont="1" applyFill="1" applyBorder="1" applyAlignment="1">
      <alignment horizontal="right" vertical="center"/>
    </xf>
    <xf numFmtId="180" fontId="4" fillId="3" borderId="7" xfId="0" applyNumberFormat="1" applyFont="1" applyFill="1" applyBorder="1" applyAlignment="1">
      <alignment horizontal="right" vertical="center" wrapText="1"/>
    </xf>
    <xf numFmtId="180" fontId="4" fillId="3" borderId="2" xfId="0" applyNumberFormat="1" applyFont="1" applyFill="1" applyBorder="1" applyAlignment="1">
      <alignment horizontal="right" vertical="center" wrapText="1"/>
    </xf>
    <xf numFmtId="180" fontId="4" fillId="3" borderId="6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180" fontId="4" fillId="3" borderId="2" xfId="2" applyNumberFormat="1" applyFont="1" applyFill="1" applyBorder="1" applyAlignment="1">
      <alignment horizontal="right" vertical="center" wrapText="1"/>
    </xf>
    <xf numFmtId="3" fontId="4" fillId="3" borderId="2" xfId="2" applyNumberFormat="1" applyFont="1" applyFill="1" applyBorder="1" applyAlignment="1">
      <alignment horizontal="right" vertical="center" wrapText="1"/>
    </xf>
    <xf numFmtId="180" fontId="4" fillId="3" borderId="7" xfId="2" applyNumberFormat="1" applyFont="1" applyFill="1" applyBorder="1" applyAlignment="1">
      <alignment horizontal="right" vertical="center" wrapText="1"/>
    </xf>
    <xf numFmtId="181" fontId="4" fillId="3" borderId="7" xfId="0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77" fontId="4" fillId="3" borderId="1" xfId="0" applyNumberFormat="1" applyFont="1" applyFill="1" applyBorder="1" applyAlignment="1">
      <alignment horizontal="right" vertical="center" wrapText="1"/>
    </xf>
    <xf numFmtId="177" fontId="4" fillId="3" borderId="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 indent="1"/>
    </xf>
    <xf numFmtId="3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80" fontId="4" fillId="0" borderId="1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2" fontId="4" fillId="0" borderId="1" xfId="0" applyNumberFormat="1" applyFont="1" applyBorder="1">
      <alignment vertical="center"/>
    </xf>
    <xf numFmtId="182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/>
    </xf>
    <xf numFmtId="3" fontId="4" fillId="3" borderId="7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55" fontId="6" fillId="2" borderId="1" xfId="0" applyNumberFormat="1" applyFont="1" applyFill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right" vertical="center"/>
    </xf>
    <xf numFmtId="49" fontId="4" fillId="4" borderId="2" xfId="0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readingOrder="1"/>
    </xf>
    <xf numFmtId="179" fontId="4" fillId="0" borderId="0" xfId="0" applyNumberFormat="1" applyFont="1">
      <alignment vertical="center"/>
    </xf>
    <xf numFmtId="3" fontId="4" fillId="5" borderId="6" xfId="2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wrapText="1" indent="1"/>
    </xf>
    <xf numFmtId="55" fontId="4" fillId="4" borderId="1" xfId="0" applyNumberFormat="1" applyFont="1" applyFill="1" applyBorder="1" applyAlignment="1">
      <alignment horizontal="right" vertical="center"/>
    </xf>
    <xf numFmtId="180" fontId="4" fillId="5" borderId="7" xfId="2" applyNumberFormat="1" applyFont="1" applyFill="1" applyBorder="1">
      <alignment vertical="center"/>
    </xf>
    <xf numFmtId="180" fontId="4" fillId="5" borderId="2" xfId="2" applyNumberFormat="1" applyFont="1" applyFill="1" applyBorder="1">
      <alignment vertical="center"/>
    </xf>
    <xf numFmtId="180" fontId="4" fillId="5" borderId="7" xfId="2" applyNumberFormat="1" applyFont="1" applyFill="1" applyBorder="1" applyAlignment="1">
      <alignment horizontal="right" vertical="center" wrapText="1"/>
    </xf>
    <xf numFmtId="180" fontId="4" fillId="5" borderId="2" xfId="2" applyNumberFormat="1" applyFont="1" applyFill="1" applyBorder="1" applyAlignment="1">
      <alignment horizontal="right" vertical="center" wrapText="1"/>
    </xf>
    <xf numFmtId="180" fontId="4" fillId="5" borderId="6" xfId="2" applyNumberFormat="1" applyFont="1" applyFill="1" applyBorder="1" applyAlignment="1">
      <alignment horizontal="right" vertical="center"/>
    </xf>
    <xf numFmtId="180" fontId="4" fillId="5" borderId="7" xfId="2" applyNumberFormat="1" applyFont="1" applyFill="1" applyBorder="1" applyAlignment="1">
      <alignment horizontal="right" vertical="center"/>
    </xf>
    <xf numFmtId="180" fontId="4" fillId="5" borderId="2" xfId="2" applyNumberFormat="1" applyFont="1" applyFill="1" applyBorder="1" applyAlignment="1">
      <alignment horizontal="right" vertical="center"/>
    </xf>
    <xf numFmtId="180" fontId="4" fillId="5" borderId="6" xfId="2" applyNumberFormat="1" applyFont="1" applyFill="1" applyBorder="1" applyAlignment="1">
      <alignment horizontal="right" vertical="center" wrapText="1"/>
    </xf>
    <xf numFmtId="183" fontId="4" fillId="0" borderId="1" xfId="2" applyNumberFormat="1" applyFont="1" applyBorder="1" applyAlignment="1">
      <alignment horizontal="right" vertical="center"/>
    </xf>
    <xf numFmtId="183" fontId="4" fillId="0" borderId="1" xfId="2" applyNumberFormat="1" applyFont="1" applyBorder="1">
      <alignment vertical="center"/>
    </xf>
    <xf numFmtId="180" fontId="4" fillId="0" borderId="7" xfId="2" applyNumberFormat="1" applyFont="1" applyFill="1" applyBorder="1">
      <alignment vertical="center"/>
    </xf>
    <xf numFmtId="180" fontId="4" fillId="0" borderId="2" xfId="2" applyNumberFormat="1" applyFont="1" applyFill="1" applyBorder="1">
      <alignment vertical="center"/>
    </xf>
    <xf numFmtId="180" fontId="4" fillId="0" borderId="6" xfId="2" applyNumberFormat="1" applyFont="1" applyFill="1" applyBorder="1" applyAlignment="1">
      <alignment horizontal="right" vertical="center"/>
    </xf>
    <xf numFmtId="180" fontId="4" fillId="0" borderId="7" xfId="2" applyNumberFormat="1" applyFont="1" applyFill="1" applyBorder="1" applyAlignment="1">
      <alignment horizontal="right" vertical="center"/>
    </xf>
    <xf numFmtId="180" fontId="4" fillId="0" borderId="2" xfId="2" applyNumberFormat="1" applyFont="1" applyFill="1" applyBorder="1" applyAlignment="1">
      <alignment horizontal="right" vertical="center"/>
    </xf>
    <xf numFmtId="180" fontId="4" fillId="0" borderId="6" xfId="2" applyNumberFormat="1" applyFont="1" applyFill="1" applyBorder="1" applyAlignment="1">
      <alignment horizontal="right" vertical="center" wrapText="1"/>
    </xf>
    <xf numFmtId="180" fontId="4" fillId="0" borderId="7" xfId="2" applyNumberFormat="1" applyFont="1" applyFill="1" applyBorder="1" applyAlignment="1">
      <alignment horizontal="right" vertical="center" wrapText="1"/>
    </xf>
    <xf numFmtId="180" fontId="4" fillId="0" borderId="2" xfId="2" applyNumberFormat="1" applyFont="1" applyFill="1" applyBorder="1" applyAlignment="1">
      <alignment horizontal="right" vertical="center" wrapText="1"/>
    </xf>
    <xf numFmtId="183" fontId="4" fillId="0" borderId="1" xfId="2" applyNumberFormat="1" applyFont="1" applyFill="1" applyBorder="1" applyAlignment="1">
      <alignment horizontal="right" vertical="center"/>
    </xf>
    <xf numFmtId="183" fontId="4" fillId="0" borderId="1" xfId="2" applyNumberFormat="1" applyFont="1" applyFill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2" fontId="4" fillId="0" borderId="7" xfId="0" applyNumberFormat="1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1"/>
    </xf>
    <xf numFmtId="3" fontId="4" fillId="0" borderId="6" xfId="2" applyNumberFormat="1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4" fillId="0" borderId="1" xfId="0" applyNumberFormat="1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08"/>
  <sheetViews>
    <sheetView tabSelected="1" zoomScaleNormal="100" zoomScaleSheetLayoutView="11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ColWidth="9" defaultRowHeight="15" x14ac:dyDescent="0.15"/>
  <cols>
    <col min="1" max="1" width="1.875" style="1" customWidth="1"/>
    <col min="2" max="2" width="59.25" style="1" customWidth="1"/>
    <col min="3" max="7" width="11.625" style="1" customWidth="1"/>
    <col min="8" max="16384" width="9" style="1"/>
  </cols>
  <sheetData>
    <row r="1" spans="2:7" x14ac:dyDescent="0.15">
      <c r="B1" s="1" t="s">
        <v>20</v>
      </c>
    </row>
    <row r="2" spans="2:7" x14ac:dyDescent="0.15">
      <c r="B2" s="1" t="s">
        <v>21</v>
      </c>
    </row>
    <row r="3" spans="2:7" x14ac:dyDescent="0.15">
      <c r="B3" s="1" t="s">
        <v>164</v>
      </c>
      <c r="C3" s="67" t="s">
        <v>102</v>
      </c>
      <c r="D3" s="67" t="s">
        <v>143</v>
      </c>
      <c r="E3" s="67" t="s">
        <v>145</v>
      </c>
      <c r="F3" s="67" t="s">
        <v>149</v>
      </c>
      <c r="G3" s="67" t="s">
        <v>163</v>
      </c>
    </row>
    <row r="4" spans="2:7" x14ac:dyDescent="0.15">
      <c r="C4" s="61" t="s">
        <v>103</v>
      </c>
      <c r="D4" s="61" t="s">
        <v>144</v>
      </c>
      <c r="E4" s="61" t="s">
        <v>146</v>
      </c>
      <c r="F4" s="61" t="s">
        <v>150</v>
      </c>
      <c r="G4" s="61" t="s">
        <v>162</v>
      </c>
    </row>
    <row r="5" spans="2:7" x14ac:dyDescent="0.15">
      <c r="C5" s="4"/>
      <c r="D5" s="4"/>
      <c r="F5" s="4"/>
      <c r="G5" s="4" t="s">
        <v>29</v>
      </c>
    </row>
    <row r="6" spans="2:7" x14ac:dyDescent="0.15">
      <c r="B6" s="5" t="s">
        <v>117</v>
      </c>
      <c r="C6" s="49">
        <v>1883.6</v>
      </c>
      <c r="D6" s="49">
        <v>2228.5230000000001</v>
      </c>
      <c r="E6" s="49">
        <v>2489.33</v>
      </c>
      <c r="F6" s="49">
        <v>2464.596</v>
      </c>
      <c r="G6" s="49">
        <v>2563.2800000000002</v>
      </c>
    </row>
    <row r="7" spans="2:7" x14ac:dyDescent="0.15">
      <c r="B7" s="5" t="s">
        <v>31</v>
      </c>
      <c r="C7" s="49">
        <v>377.5</v>
      </c>
      <c r="D7" s="49">
        <v>435.96899999999999</v>
      </c>
      <c r="E7" s="49">
        <v>420.83499999999998</v>
      </c>
      <c r="F7" s="49">
        <v>443.52300000000002</v>
      </c>
      <c r="G7" s="49">
        <v>505895</v>
      </c>
    </row>
    <row r="8" spans="2:7" x14ac:dyDescent="0.15">
      <c r="B8" s="7" t="s">
        <v>140</v>
      </c>
      <c r="C8" s="53">
        <f>+C7/C6</f>
        <v>0.20041410065831389</v>
      </c>
      <c r="D8" s="53">
        <f>+D7/D6</f>
        <v>0.19563136660469735</v>
      </c>
      <c r="E8" s="53">
        <f>+E7/E6</f>
        <v>0.16905552899776244</v>
      </c>
      <c r="F8" s="53">
        <f>+F7/F6</f>
        <v>0.1799576888057921</v>
      </c>
      <c r="G8" s="53">
        <v>0.19736236384632189</v>
      </c>
    </row>
    <row r="9" spans="2:7" x14ac:dyDescent="0.15">
      <c r="B9" s="5" t="s">
        <v>118</v>
      </c>
      <c r="C9" s="49">
        <v>90.265000000000001</v>
      </c>
      <c r="D9" s="49">
        <v>132.06299999999999</v>
      </c>
      <c r="E9" s="49">
        <v>96.028999999999996</v>
      </c>
      <c r="F9" s="49">
        <v>102.61799999999999</v>
      </c>
      <c r="G9" s="49">
        <v>142.762</v>
      </c>
    </row>
    <row r="10" spans="2:7" x14ac:dyDescent="0.15">
      <c r="B10" s="7" t="s">
        <v>119</v>
      </c>
      <c r="C10" s="53">
        <f>+C9/C6</f>
        <v>4.7921533234232323E-2</v>
      </c>
      <c r="D10" s="53">
        <f>+D9/D6</f>
        <v>5.9260326234012381E-2</v>
      </c>
      <c r="E10" s="53">
        <f>+E9/E6</f>
        <v>3.8576243406860479E-2</v>
      </c>
      <c r="F10" s="53">
        <f>+F9/F6</f>
        <v>4.1636844334730722E-2</v>
      </c>
      <c r="G10" s="53">
        <v>5.5695046971068321E-2</v>
      </c>
    </row>
    <row r="11" spans="2:7" x14ac:dyDescent="0.15">
      <c r="B11" s="5" t="s">
        <v>15</v>
      </c>
      <c r="C11" s="49">
        <v>55.878999999999998</v>
      </c>
      <c r="D11" s="49">
        <v>100.565</v>
      </c>
      <c r="E11" s="49">
        <v>109.001</v>
      </c>
      <c r="F11" s="49">
        <v>57.651000000000003</v>
      </c>
      <c r="G11" s="49">
        <v>127.453</v>
      </c>
    </row>
    <row r="12" spans="2:7" x14ac:dyDescent="0.15">
      <c r="B12" s="5" t="s">
        <v>120</v>
      </c>
      <c r="C12" s="49">
        <v>45.793999999999997</v>
      </c>
      <c r="D12" s="49">
        <v>84.234999999999999</v>
      </c>
      <c r="E12" s="49">
        <v>72.822999999999993</v>
      </c>
      <c r="F12" s="49">
        <v>21.896999999999998</v>
      </c>
      <c r="G12" s="49">
        <v>77.911000000000001</v>
      </c>
    </row>
    <row r="14" spans="2:7" x14ac:dyDescent="0.15">
      <c r="C14" s="4"/>
      <c r="D14" s="4"/>
      <c r="F14" s="4"/>
      <c r="G14" s="4" t="s">
        <v>29</v>
      </c>
    </row>
    <row r="15" spans="2:7" x14ac:dyDescent="0.15">
      <c r="B15" s="5" t="s">
        <v>36</v>
      </c>
      <c r="C15" s="49">
        <v>2848.8389999999999</v>
      </c>
      <c r="D15" s="49">
        <v>3043.8809999999999</v>
      </c>
      <c r="E15" s="49">
        <v>3194.0410000000002</v>
      </c>
      <c r="F15" s="49">
        <v>3466.5</v>
      </c>
      <c r="G15" s="49">
        <v>32925.97</v>
      </c>
    </row>
    <row r="16" spans="2:7" x14ac:dyDescent="0.15">
      <c r="B16" s="5" t="s">
        <v>142</v>
      </c>
      <c r="C16" s="49">
        <v>1237.8510000000001</v>
      </c>
      <c r="D16" s="49">
        <v>1405.5909999999999</v>
      </c>
      <c r="E16" s="49">
        <v>1535.028</v>
      </c>
      <c r="F16" s="49">
        <v>1736</v>
      </c>
      <c r="G16" s="49">
        <v>1708.9839999999999</v>
      </c>
    </row>
    <row r="17" spans="2:7" x14ac:dyDescent="0.15">
      <c r="B17" s="5" t="s">
        <v>121</v>
      </c>
      <c r="C17" s="49">
        <v>973.92700000000002</v>
      </c>
      <c r="D17" s="49">
        <v>935.65800000000002</v>
      </c>
      <c r="E17" s="49">
        <v>950.09299999999996</v>
      </c>
      <c r="F17" s="49">
        <v>949.68399999999997</v>
      </c>
      <c r="G17" s="49">
        <v>842.65899999999999</v>
      </c>
    </row>
    <row r="18" spans="2:7" x14ac:dyDescent="0.15">
      <c r="B18" s="1" t="s">
        <v>141</v>
      </c>
    </row>
    <row r="19" spans="2:7" ht="15.6" customHeight="1" x14ac:dyDescent="0.15">
      <c r="C19" s="4"/>
      <c r="D19" s="4"/>
      <c r="F19" s="4"/>
      <c r="G19" s="4" t="s">
        <v>29</v>
      </c>
    </row>
    <row r="20" spans="2:7" x14ac:dyDescent="0.15">
      <c r="B20" s="5" t="s">
        <v>38</v>
      </c>
      <c r="C20" s="49">
        <v>211.59100000000001</v>
      </c>
      <c r="D20" s="49">
        <v>138.286</v>
      </c>
      <c r="E20" s="49">
        <v>145.21299999999999</v>
      </c>
      <c r="F20" s="49">
        <v>185.68</v>
      </c>
      <c r="G20" s="49">
        <v>255.03299999999999</v>
      </c>
    </row>
    <row r="21" spans="2:7" x14ac:dyDescent="0.15">
      <c r="B21" s="5" t="s">
        <v>2</v>
      </c>
      <c r="C21" s="49">
        <v>-97.872</v>
      </c>
      <c r="D21" s="49">
        <v>-57.2</v>
      </c>
      <c r="E21" s="49">
        <v>-102.724</v>
      </c>
      <c r="F21" s="49">
        <v>-120.997</v>
      </c>
      <c r="G21" s="49">
        <v>-63.198</v>
      </c>
    </row>
    <row r="22" spans="2:7" ht="15.75" customHeight="1" x14ac:dyDescent="0.15">
      <c r="B22" s="5" t="s">
        <v>123</v>
      </c>
      <c r="C22" s="9">
        <f>C20+C21</f>
        <v>113.71900000000001</v>
      </c>
      <c r="D22" s="6">
        <f>D20+D21</f>
        <v>81.085999999999999</v>
      </c>
      <c r="E22" s="6">
        <f>E20+E21</f>
        <v>42.48899999999999</v>
      </c>
      <c r="F22" s="6">
        <f>F20+F21</f>
        <v>64.683000000000007</v>
      </c>
      <c r="G22" s="6">
        <v>191.83500000000001</v>
      </c>
    </row>
    <row r="23" spans="2:7" x14ac:dyDescent="0.15">
      <c r="B23" s="5" t="s">
        <v>40</v>
      </c>
      <c r="C23" s="49">
        <v>-69.403000000000006</v>
      </c>
      <c r="D23" s="49">
        <v>-101.5</v>
      </c>
      <c r="E23" s="49">
        <v>-57.378</v>
      </c>
      <c r="F23" s="6">
        <v>-70.37</v>
      </c>
      <c r="G23" s="6">
        <v>-188.52</v>
      </c>
    </row>
    <row r="24" spans="2:7" x14ac:dyDescent="0.15">
      <c r="B24" s="5" t="s">
        <v>41</v>
      </c>
      <c r="C24" s="49">
        <v>236.35400000000001</v>
      </c>
      <c r="D24" s="49">
        <v>230.35499999999999</v>
      </c>
      <c r="E24" s="49">
        <v>223.995</v>
      </c>
      <c r="F24" s="49">
        <v>235.887</v>
      </c>
      <c r="G24" s="49">
        <v>237.29499999999999</v>
      </c>
    </row>
    <row r="25" spans="2:7" x14ac:dyDescent="0.15">
      <c r="B25" s="15" t="s">
        <v>156</v>
      </c>
    </row>
    <row r="26" spans="2:7" x14ac:dyDescent="0.15">
      <c r="C26" s="4"/>
      <c r="D26" s="4"/>
      <c r="F26" s="4"/>
      <c r="G26" s="4" t="s">
        <v>94</v>
      </c>
    </row>
    <row r="27" spans="2:7" x14ac:dyDescent="0.15">
      <c r="B27" s="5" t="s">
        <v>133</v>
      </c>
      <c r="C27" s="5">
        <v>773.44</v>
      </c>
      <c r="D27" s="5">
        <v>878.1</v>
      </c>
      <c r="E27" s="5">
        <v>958.78</v>
      </c>
      <c r="F27" s="16">
        <v>1083.9100000000001</v>
      </c>
      <c r="G27" s="96">
        <v>1092.9000000000001</v>
      </c>
    </row>
    <row r="28" spans="2:7" x14ac:dyDescent="0.15">
      <c r="B28" s="5" t="s">
        <v>134</v>
      </c>
      <c r="C28" s="5">
        <v>28.61</v>
      </c>
      <c r="D28" s="5">
        <v>52.63</v>
      </c>
      <c r="E28" s="5">
        <v>45.49</v>
      </c>
      <c r="F28" s="5">
        <v>13.67</v>
      </c>
      <c r="G28" s="5">
        <v>48.93</v>
      </c>
    </row>
    <row r="29" spans="2:7" x14ac:dyDescent="0.15">
      <c r="B29" s="5" t="s">
        <v>43</v>
      </c>
      <c r="C29" s="51">
        <v>16</v>
      </c>
      <c r="D29" s="51">
        <v>16</v>
      </c>
      <c r="E29" s="51">
        <v>18</v>
      </c>
      <c r="F29" s="51">
        <v>18</v>
      </c>
      <c r="G29" s="51">
        <v>18</v>
      </c>
    </row>
    <row r="30" spans="2:7" x14ac:dyDescent="0.15">
      <c r="B30" s="62"/>
    </row>
    <row r="32" spans="2:7" ht="15.75" customHeight="1" x14ac:dyDescent="0.15">
      <c r="B32" s="5" t="s">
        <v>122</v>
      </c>
      <c r="C32" s="53">
        <v>3.9E-2</v>
      </c>
      <c r="D32" s="53">
        <v>6.4000000000000001E-2</v>
      </c>
      <c r="E32" s="53">
        <v>0.05</v>
      </c>
      <c r="F32" s="53">
        <v>1.2999999999999999E-2</v>
      </c>
      <c r="G32" s="53">
        <v>4.4999999999999998E-2</v>
      </c>
    </row>
    <row r="33" spans="2:7" ht="17.25" x14ac:dyDescent="0.15">
      <c r="B33" s="5" t="s">
        <v>151</v>
      </c>
      <c r="C33" s="53">
        <v>3.2000000000000001E-2</v>
      </c>
      <c r="D33" s="53">
        <v>4.4999999999999998E-2</v>
      </c>
      <c r="E33" s="53">
        <v>3.1E-2</v>
      </c>
      <c r="F33" s="94" t="s">
        <v>147</v>
      </c>
      <c r="G33" s="94" t="s">
        <v>165</v>
      </c>
    </row>
    <row r="34" spans="2:7" ht="17.25" x14ac:dyDescent="0.15">
      <c r="B34" s="5" t="s">
        <v>152</v>
      </c>
      <c r="C34" s="94" t="s">
        <v>147</v>
      </c>
      <c r="D34" s="94" t="s">
        <v>147</v>
      </c>
      <c r="E34" s="53">
        <v>2.7E-2</v>
      </c>
      <c r="F34" s="53">
        <v>2.8000000000000001E-2</v>
      </c>
      <c r="G34" s="53">
        <v>4.3999999999999997E-2</v>
      </c>
    </row>
    <row r="35" spans="2:7" ht="15.75" customHeight="1" x14ac:dyDescent="0.15">
      <c r="B35" s="5" t="s">
        <v>155</v>
      </c>
      <c r="C35" s="53">
        <v>0.43</v>
      </c>
      <c r="D35" s="53">
        <v>0.46400000000000002</v>
      </c>
      <c r="E35" s="53">
        <v>0.49099999999999999</v>
      </c>
      <c r="F35" s="53">
        <v>0.501</v>
      </c>
      <c r="G35" s="53">
        <v>0.501</v>
      </c>
    </row>
    <row r="36" spans="2:7" ht="15.75" customHeight="1" x14ac:dyDescent="0.15">
      <c r="B36" s="5" t="s">
        <v>154</v>
      </c>
      <c r="C36" s="51">
        <v>0.67</v>
      </c>
      <c r="D36" s="51">
        <v>0.75636480267177142</v>
      </c>
      <c r="E36" s="51">
        <v>0.8</v>
      </c>
      <c r="F36" s="51">
        <v>0.74</v>
      </c>
      <c r="G36" s="51">
        <v>0.76</v>
      </c>
    </row>
    <row r="37" spans="2:7" ht="15.75" x14ac:dyDescent="0.15">
      <c r="B37" s="5" t="s">
        <v>153</v>
      </c>
      <c r="C37" s="51">
        <v>0.79</v>
      </c>
      <c r="D37" s="51">
        <v>0.67</v>
      </c>
      <c r="E37" s="51">
        <v>0.62</v>
      </c>
      <c r="F37" s="51">
        <v>0.55000000000000004</v>
      </c>
      <c r="G37" s="51">
        <v>0.49</v>
      </c>
    </row>
    <row r="38" spans="2:7" x14ac:dyDescent="0.15">
      <c r="B38" s="63" t="s">
        <v>158</v>
      </c>
      <c r="D38" s="63"/>
      <c r="E38" s="63"/>
      <c r="F38" s="63"/>
      <c r="G38" s="63"/>
    </row>
    <row r="39" spans="2:7" x14ac:dyDescent="0.15">
      <c r="B39" s="63" t="s">
        <v>159</v>
      </c>
      <c r="C39" s="64"/>
      <c r="D39" s="63"/>
      <c r="E39" s="63"/>
      <c r="F39" s="63"/>
      <c r="G39" s="63"/>
    </row>
    <row r="40" spans="2:7" x14ac:dyDescent="0.15">
      <c r="B40" s="63" t="s">
        <v>148</v>
      </c>
      <c r="C40" s="64"/>
      <c r="D40" s="63"/>
      <c r="E40" s="63"/>
      <c r="F40" s="63"/>
      <c r="G40" s="63"/>
    </row>
    <row r="41" spans="2:7" x14ac:dyDescent="0.15">
      <c r="B41" s="63" t="s">
        <v>160</v>
      </c>
      <c r="D41" s="63"/>
      <c r="E41" s="63"/>
      <c r="F41" s="63"/>
      <c r="G41" s="63"/>
    </row>
    <row r="42" spans="2:7" x14ac:dyDescent="0.15">
      <c r="B42" s="63" t="s">
        <v>161</v>
      </c>
      <c r="D42" s="63"/>
      <c r="E42" s="63"/>
      <c r="F42" s="63"/>
      <c r="G42" s="63"/>
    </row>
    <row r="43" spans="2:7" x14ac:dyDescent="0.15">
      <c r="B43" s="63" t="s">
        <v>157</v>
      </c>
      <c r="D43" s="63"/>
      <c r="E43" s="63"/>
      <c r="F43" s="63"/>
      <c r="G43" s="63"/>
    </row>
    <row r="44" spans="2:7" x14ac:dyDescent="0.15">
      <c r="C44" s="4"/>
      <c r="D44" s="4"/>
      <c r="F44" s="4"/>
      <c r="G44" s="4" t="s">
        <v>29</v>
      </c>
    </row>
    <row r="45" spans="2:7" x14ac:dyDescent="0.15">
      <c r="B45" s="19" t="s">
        <v>135</v>
      </c>
      <c r="C45" s="5"/>
      <c r="D45" s="5"/>
      <c r="E45" s="5"/>
      <c r="F45" s="5"/>
      <c r="G45" s="5"/>
    </row>
    <row r="46" spans="2:7" x14ac:dyDescent="0.15">
      <c r="B46" s="21" t="s">
        <v>129</v>
      </c>
      <c r="C46" s="65"/>
      <c r="D46" s="65"/>
      <c r="E46" s="93"/>
      <c r="F46" s="93"/>
      <c r="G46" s="93"/>
    </row>
    <row r="47" spans="2:7" x14ac:dyDescent="0.15">
      <c r="B47" s="91" t="s">
        <v>117</v>
      </c>
      <c r="C47" s="68">
        <v>719.23900000000003</v>
      </c>
      <c r="D47" s="78">
        <v>836.18200000000002</v>
      </c>
      <c r="E47" s="78">
        <v>999.19899999999996</v>
      </c>
      <c r="F47" s="78">
        <v>974.79</v>
      </c>
      <c r="G47" s="78">
        <v>1011.099</v>
      </c>
    </row>
    <row r="48" spans="2:7" x14ac:dyDescent="0.15">
      <c r="B48" s="27" t="s">
        <v>128</v>
      </c>
      <c r="C48" s="69">
        <v>36.564999999999998</v>
      </c>
      <c r="D48" s="79">
        <v>42.191000000000003</v>
      </c>
      <c r="E48" s="79">
        <v>51.246000000000002</v>
      </c>
      <c r="F48" s="79">
        <v>54.73</v>
      </c>
      <c r="G48" s="79">
        <v>64.182000000000002</v>
      </c>
    </row>
    <row r="49" spans="2:7" x14ac:dyDescent="0.15">
      <c r="B49" s="21" t="s">
        <v>80</v>
      </c>
      <c r="C49" s="72"/>
      <c r="D49" s="80"/>
      <c r="E49" s="80"/>
      <c r="F49" s="80"/>
      <c r="G49" s="80"/>
    </row>
    <row r="50" spans="2:7" x14ac:dyDescent="0.15">
      <c r="B50" s="91" t="s">
        <v>117</v>
      </c>
      <c r="C50" s="68">
        <v>720.41800000000001</v>
      </c>
      <c r="D50" s="78">
        <v>910</v>
      </c>
      <c r="E50" s="78">
        <v>909.41600000000005</v>
      </c>
      <c r="F50" s="78">
        <v>886.07899999999995</v>
      </c>
      <c r="G50" s="78">
        <v>944.85400000000004</v>
      </c>
    </row>
    <row r="51" spans="2:7" x14ac:dyDescent="0.15">
      <c r="B51" s="27" t="s">
        <v>128</v>
      </c>
      <c r="C51" s="69">
        <v>66.962999999999994</v>
      </c>
      <c r="D51" s="79">
        <v>90.960999999999999</v>
      </c>
      <c r="E51" s="79">
        <v>30.367999999999999</v>
      </c>
      <c r="F51" s="79">
        <v>36.682000000000002</v>
      </c>
      <c r="G51" s="79">
        <v>60.006999999999998</v>
      </c>
    </row>
    <row r="52" spans="2:7" x14ac:dyDescent="0.15">
      <c r="B52" s="21" t="s">
        <v>11</v>
      </c>
      <c r="C52" s="72"/>
      <c r="D52" s="80"/>
      <c r="E52" s="80"/>
      <c r="F52" s="80"/>
      <c r="G52" s="80"/>
    </row>
    <row r="53" spans="2:7" x14ac:dyDescent="0.15">
      <c r="B53" s="91" t="s">
        <v>117</v>
      </c>
      <c r="C53" s="68">
        <v>182.88399999999999</v>
      </c>
      <c r="D53" s="78">
        <v>215.215</v>
      </c>
      <c r="E53" s="78">
        <v>281.71699999999998</v>
      </c>
      <c r="F53" s="78">
        <v>290.47800000000001</v>
      </c>
      <c r="G53" s="78">
        <v>299.96300000000002</v>
      </c>
    </row>
    <row r="54" spans="2:7" x14ac:dyDescent="0.15">
      <c r="B54" s="27" t="s">
        <v>128</v>
      </c>
      <c r="C54" s="68">
        <v>-7.476</v>
      </c>
      <c r="D54" s="78">
        <v>1.581</v>
      </c>
      <c r="E54" s="78">
        <v>15.928000000000001</v>
      </c>
      <c r="F54" s="78">
        <v>13.193</v>
      </c>
      <c r="G54" s="78">
        <v>22.515000000000001</v>
      </c>
    </row>
    <row r="55" spans="2:7" x14ac:dyDescent="0.15">
      <c r="B55" s="21" t="s">
        <v>12</v>
      </c>
      <c r="C55" s="72"/>
      <c r="D55" s="80"/>
      <c r="E55" s="80"/>
      <c r="F55" s="80"/>
      <c r="G55" s="80"/>
    </row>
    <row r="56" spans="2:7" x14ac:dyDescent="0.15">
      <c r="B56" s="91" t="s">
        <v>117</v>
      </c>
      <c r="C56" s="68">
        <v>193.524</v>
      </c>
      <c r="D56" s="78">
        <v>199.285</v>
      </c>
      <c r="E56" s="78">
        <v>228.81399999999999</v>
      </c>
      <c r="F56" s="78">
        <v>244.08600000000001</v>
      </c>
      <c r="G56" s="78">
        <v>236.524</v>
      </c>
    </row>
    <row r="57" spans="2:7" ht="12.75" customHeight="1" x14ac:dyDescent="0.15">
      <c r="B57" s="27" t="s">
        <v>128</v>
      </c>
      <c r="C57" s="69">
        <v>14.532</v>
      </c>
      <c r="D57" s="79">
        <v>16.548999999999999</v>
      </c>
      <c r="E57" s="79">
        <v>19.72</v>
      </c>
      <c r="F57" s="79">
        <v>23.22</v>
      </c>
      <c r="G57" s="79">
        <v>25.914999999999999</v>
      </c>
    </row>
    <row r="58" spans="2:7" hidden="1" x14ac:dyDescent="0.15">
      <c r="B58" s="21" t="s">
        <v>108</v>
      </c>
      <c r="C58" s="72"/>
      <c r="D58" s="80"/>
      <c r="E58" s="80"/>
      <c r="F58" s="80"/>
      <c r="G58" s="80"/>
    </row>
    <row r="59" spans="2:7" hidden="1" x14ac:dyDescent="0.15">
      <c r="B59" s="25" t="s">
        <v>106</v>
      </c>
      <c r="C59" s="73"/>
      <c r="D59" s="81"/>
      <c r="E59" s="81"/>
      <c r="F59" s="81"/>
      <c r="G59" s="81"/>
    </row>
    <row r="60" spans="2:7" hidden="1" x14ac:dyDescent="0.15">
      <c r="B60" s="27" t="s">
        <v>107</v>
      </c>
      <c r="C60" s="74"/>
      <c r="D60" s="82"/>
      <c r="E60" s="82"/>
      <c r="F60" s="82"/>
      <c r="G60" s="82"/>
    </row>
    <row r="61" spans="2:7" x14ac:dyDescent="0.15">
      <c r="B61" s="21" t="s">
        <v>130</v>
      </c>
      <c r="C61" s="72"/>
      <c r="D61" s="80"/>
      <c r="E61" s="80"/>
      <c r="F61" s="80"/>
      <c r="G61" s="80"/>
    </row>
    <row r="62" spans="2:7" x14ac:dyDescent="0.15">
      <c r="B62" s="91" t="s">
        <v>117</v>
      </c>
      <c r="C62" s="68">
        <v>52.965000000000003</v>
      </c>
      <c r="D62" s="78">
        <v>51.954000000000001</v>
      </c>
      <c r="E62" s="78">
        <v>53.762999999999998</v>
      </c>
      <c r="F62" s="78">
        <v>52.234000000000002</v>
      </c>
      <c r="G62" s="78">
        <v>53.162999999999997</v>
      </c>
    </row>
    <row r="63" spans="2:7" x14ac:dyDescent="0.15">
      <c r="B63" s="27" t="s">
        <v>128</v>
      </c>
      <c r="C63" s="69">
        <v>1.2949999999999999</v>
      </c>
      <c r="D63" s="79">
        <v>1.373</v>
      </c>
      <c r="E63" s="79">
        <v>0.189</v>
      </c>
      <c r="F63" s="79">
        <v>-1.343</v>
      </c>
      <c r="G63" s="79">
        <v>-0.77400000000000002</v>
      </c>
    </row>
    <row r="64" spans="2:7" x14ac:dyDescent="0.15">
      <c r="B64" s="21" t="s">
        <v>131</v>
      </c>
      <c r="C64" s="72"/>
      <c r="D64" s="80"/>
      <c r="E64" s="80"/>
      <c r="F64" s="80"/>
      <c r="G64" s="80"/>
    </row>
    <row r="65" spans="2:7" x14ac:dyDescent="0.15">
      <c r="B65" s="91" t="s">
        <v>117</v>
      </c>
      <c r="C65" s="68">
        <v>14.57</v>
      </c>
      <c r="D65" s="78">
        <v>15.887</v>
      </c>
      <c r="E65" s="78">
        <v>16.420999999999999</v>
      </c>
      <c r="F65" s="78">
        <v>16.928999999999998</v>
      </c>
      <c r="G65" s="78">
        <v>17.677</v>
      </c>
    </row>
    <row r="66" spans="2:7" x14ac:dyDescent="0.15">
      <c r="B66" s="27" t="s">
        <v>128</v>
      </c>
      <c r="C66" s="69">
        <v>2.9390000000000001</v>
      </c>
      <c r="D66" s="79">
        <v>3.0179999999999998</v>
      </c>
      <c r="E66" s="79">
        <v>2.5049999999999999</v>
      </c>
      <c r="F66" s="79">
        <v>3.2949999999999999</v>
      </c>
      <c r="G66" s="79">
        <v>2.44</v>
      </c>
    </row>
    <row r="67" spans="2:7" x14ac:dyDescent="0.15">
      <c r="B67" s="21" t="s">
        <v>132</v>
      </c>
      <c r="C67" s="75"/>
      <c r="D67" s="83"/>
      <c r="E67" s="83"/>
      <c r="F67" s="83"/>
      <c r="G67" s="83"/>
    </row>
    <row r="68" spans="2:7" x14ac:dyDescent="0.15">
      <c r="B68" s="27" t="s">
        <v>117</v>
      </c>
      <c r="C68" s="69">
        <v>-24.553000000000001</v>
      </c>
      <c r="D68" s="79">
        <v>-23.61</v>
      </c>
      <c r="E68" s="79">
        <v>-23.927</v>
      </c>
      <c r="F68" s="79">
        <v>-27.158999999999999</v>
      </c>
      <c r="G68" s="79">
        <v>-31.523</v>
      </c>
    </row>
    <row r="69" spans="2:7" x14ac:dyDescent="0.15">
      <c r="B69" s="21" t="s">
        <v>136</v>
      </c>
      <c r="C69" s="70"/>
      <c r="D69" s="84"/>
      <c r="E69" s="84"/>
      <c r="F69" s="84"/>
      <c r="G69" s="84"/>
    </row>
    <row r="70" spans="2:7" x14ac:dyDescent="0.15">
      <c r="B70" s="25" t="s">
        <v>117</v>
      </c>
      <c r="C70" s="70">
        <f>+C47+C50+C53+C56+C62+C65</f>
        <v>1883.6</v>
      </c>
      <c r="D70" s="84">
        <f>+D47+D50+D53+D56+D62+D65</f>
        <v>2228.5230000000001</v>
      </c>
      <c r="E70" s="84">
        <f>+E47+E50+E53+E56+E62+E65</f>
        <v>2489.3299999999995</v>
      </c>
      <c r="F70" s="84">
        <f>+F47+F50+F53+F56+F62+F65</f>
        <v>2464.596</v>
      </c>
      <c r="G70" s="84">
        <v>2563.2800000000002</v>
      </c>
    </row>
    <row r="71" spans="2:7" x14ac:dyDescent="0.15">
      <c r="B71" s="27" t="s">
        <v>128</v>
      </c>
      <c r="C71" s="71">
        <f>+C48+C51+C54+C57+C63+C66+C68</f>
        <v>90.264999999999986</v>
      </c>
      <c r="D71" s="85">
        <f>+D48+D51+D54+D57+D63+D66+D68</f>
        <v>132.06299999999999</v>
      </c>
      <c r="E71" s="85">
        <f>+E48+E51+E54+E57+E63+E66+E68</f>
        <v>96.028999999999996</v>
      </c>
      <c r="F71" s="85">
        <f>+F48+F51+F54+F57+F63+F66+F68</f>
        <v>102.61799999999999</v>
      </c>
      <c r="G71" s="85">
        <v>142.762</v>
      </c>
    </row>
    <row r="73" spans="2:7" hidden="1" x14ac:dyDescent="0.15">
      <c r="B73" s="19" t="s">
        <v>110</v>
      </c>
    </row>
    <row r="74" spans="2:7" ht="0.75" hidden="1" customHeight="1" x14ac:dyDescent="0.15">
      <c r="B74" s="66" t="s">
        <v>111</v>
      </c>
    </row>
    <row r="75" spans="2:7" hidden="1" x14ac:dyDescent="0.15">
      <c r="B75" s="25" t="s">
        <v>112</v>
      </c>
    </row>
    <row r="76" spans="2:7" hidden="1" x14ac:dyDescent="0.15">
      <c r="B76" s="27" t="s">
        <v>105</v>
      </c>
    </row>
    <row r="77" spans="2:7" hidden="1" x14ac:dyDescent="0.15">
      <c r="B77" s="66" t="s">
        <v>113</v>
      </c>
    </row>
    <row r="78" spans="2:7" hidden="1" x14ac:dyDescent="0.15">
      <c r="B78" s="25" t="s">
        <v>112</v>
      </c>
    </row>
    <row r="79" spans="2:7" hidden="1" x14ac:dyDescent="0.15">
      <c r="B79" s="27" t="s">
        <v>105</v>
      </c>
    </row>
    <row r="80" spans="2:7" hidden="1" x14ac:dyDescent="0.15">
      <c r="B80" s="66" t="s">
        <v>114</v>
      </c>
    </row>
    <row r="81" spans="2:7" hidden="1" x14ac:dyDescent="0.15">
      <c r="B81" s="25" t="s">
        <v>112</v>
      </c>
    </row>
    <row r="82" spans="2:7" hidden="1" x14ac:dyDescent="0.15">
      <c r="B82" s="27" t="s">
        <v>105</v>
      </c>
    </row>
    <row r="83" spans="2:7" hidden="1" x14ac:dyDescent="0.15">
      <c r="B83" s="66" t="s">
        <v>115</v>
      </c>
    </row>
    <row r="84" spans="2:7" hidden="1" x14ac:dyDescent="0.15">
      <c r="B84" s="25" t="s">
        <v>112</v>
      </c>
    </row>
    <row r="85" spans="2:7" hidden="1" x14ac:dyDescent="0.15">
      <c r="B85" s="27" t="s">
        <v>105</v>
      </c>
    </row>
    <row r="86" spans="2:7" hidden="1" x14ac:dyDescent="0.15">
      <c r="B86" s="21" t="s">
        <v>116</v>
      </c>
    </row>
    <row r="87" spans="2:7" hidden="1" x14ac:dyDescent="0.15">
      <c r="B87" s="25" t="s">
        <v>112</v>
      </c>
    </row>
    <row r="88" spans="2:7" hidden="1" x14ac:dyDescent="0.15">
      <c r="B88" s="27" t="s">
        <v>105</v>
      </c>
    </row>
    <row r="89" spans="2:7" ht="14.25" hidden="1" customHeight="1" x14ac:dyDescent="0.15">
      <c r="B89" s="66" t="s">
        <v>109</v>
      </c>
    </row>
    <row r="90" spans="2:7" ht="14.25" hidden="1" customHeight="1" x14ac:dyDescent="0.15">
      <c r="B90" s="25" t="s">
        <v>112</v>
      </c>
    </row>
    <row r="91" spans="2:7" hidden="1" x14ac:dyDescent="0.15">
      <c r="B91" s="27" t="s">
        <v>105</v>
      </c>
    </row>
    <row r="92" spans="2:7" x14ac:dyDescent="0.15">
      <c r="C92" s="4"/>
      <c r="D92" s="4"/>
      <c r="F92" s="4"/>
      <c r="G92" s="4" t="s">
        <v>29</v>
      </c>
    </row>
    <row r="93" spans="2:7" x14ac:dyDescent="0.15">
      <c r="B93" s="5" t="s">
        <v>124</v>
      </c>
      <c r="C93" s="76">
        <v>133.19999999999999</v>
      </c>
      <c r="D93" s="86">
        <v>106.8</v>
      </c>
      <c r="E93" s="86">
        <v>115.2</v>
      </c>
      <c r="F93" s="86">
        <v>150.6</v>
      </c>
      <c r="G93" s="86">
        <v>218.7</v>
      </c>
    </row>
    <row r="94" spans="2:7" x14ac:dyDescent="0.15">
      <c r="B94" s="5" t="s">
        <v>125</v>
      </c>
      <c r="C94" s="76">
        <v>119.1</v>
      </c>
      <c r="D94" s="86">
        <v>123.5</v>
      </c>
      <c r="E94" s="86">
        <v>129.19999999999999</v>
      </c>
      <c r="F94" s="86">
        <v>132.1</v>
      </c>
      <c r="G94" s="86">
        <v>132.1</v>
      </c>
    </row>
    <row r="95" spans="2:7" x14ac:dyDescent="0.15">
      <c r="B95" s="5" t="s">
        <v>126</v>
      </c>
      <c r="C95" s="77">
        <v>62.8</v>
      </c>
      <c r="D95" s="87">
        <v>62.1</v>
      </c>
      <c r="E95" s="87">
        <v>68.900000000000006</v>
      </c>
      <c r="F95" s="87">
        <v>70.5</v>
      </c>
      <c r="G95" s="87">
        <v>74.400000000000006</v>
      </c>
    </row>
    <row r="96" spans="2:7" x14ac:dyDescent="0.15">
      <c r="B96" s="7" t="s">
        <v>137</v>
      </c>
      <c r="C96" s="53">
        <v>3.3000000000000002E-2</v>
      </c>
      <c r="D96" s="53">
        <v>2.8000000000000001E-2</v>
      </c>
      <c r="E96" s="53">
        <v>2.8000000000000001E-2</v>
      </c>
      <c r="F96" s="53">
        <v>2.9000000000000001E-2</v>
      </c>
      <c r="G96" s="53">
        <v>2.9000000000000001E-2</v>
      </c>
    </row>
    <row r="98" spans="2:7" x14ac:dyDescent="0.15">
      <c r="C98" s="4"/>
      <c r="D98" s="4"/>
      <c r="F98" s="4"/>
      <c r="G98" s="4" t="s">
        <v>88</v>
      </c>
    </row>
    <row r="99" spans="2:7" x14ac:dyDescent="0.15">
      <c r="B99" s="19" t="s">
        <v>138</v>
      </c>
      <c r="C99" s="20"/>
      <c r="D99" s="20"/>
      <c r="E99" s="20"/>
      <c r="F99" s="20"/>
      <c r="G99" s="20"/>
    </row>
    <row r="100" spans="2:7" x14ac:dyDescent="0.15">
      <c r="B100" s="92" t="s">
        <v>5</v>
      </c>
      <c r="C100" s="12">
        <v>7420</v>
      </c>
      <c r="D100" s="88">
        <v>7175</v>
      </c>
      <c r="E100" s="88">
        <v>6992</v>
      </c>
      <c r="F100" s="88">
        <v>6995</v>
      </c>
      <c r="G100" s="88">
        <v>7010</v>
      </c>
    </row>
    <row r="101" spans="2:7" x14ac:dyDescent="0.15">
      <c r="B101" s="46" t="s">
        <v>55</v>
      </c>
      <c r="C101" s="47">
        <v>10246</v>
      </c>
      <c r="D101" s="89">
        <v>10413</v>
      </c>
      <c r="E101" s="89">
        <v>10420</v>
      </c>
      <c r="F101" s="89">
        <v>10432</v>
      </c>
      <c r="G101" s="89">
        <v>10452</v>
      </c>
    </row>
    <row r="102" spans="2:7" x14ac:dyDescent="0.15">
      <c r="B102" s="46" t="s">
        <v>56</v>
      </c>
      <c r="C102" s="47">
        <v>28601</v>
      </c>
      <c r="D102" s="89">
        <v>31254</v>
      </c>
      <c r="E102" s="89">
        <v>31270</v>
      </c>
      <c r="F102" s="89">
        <v>30713</v>
      </c>
      <c r="G102" s="89">
        <v>30452</v>
      </c>
    </row>
    <row r="103" spans="2:7" x14ac:dyDescent="0.15">
      <c r="B103" s="46" t="s">
        <v>7</v>
      </c>
      <c r="C103" s="47">
        <f>SUM(C100:C102)</f>
        <v>46267</v>
      </c>
      <c r="D103" s="89">
        <f>SUM(D100:D102)</f>
        <v>48842</v>
      </c>
      <c r="E103" s="89">
        <f>SUM(E100:E102)</f>
        <v>48682</v>
      </c>
      <c r="F103" s="89">
        <f>SUM(F100:F102)</f>
        <v>48140</v>
      </c>
      <c r="G103" s="89">
        <v>47914</v>
      </c>
    </row>
    <row r="104" spans="2:7" x14ac:dyDescent="0.15">
      <c r="C104" s="4"/>
      <c r="D104" s="4"/>
      <c r="F104" s="4"/>
      <c r="G104" s="4" t="s">
        <v>89</v>
      </c>
    </row>
    <row r="105" spans="2:7" x14ac:dyDescent="0.15">
      <c r="B105" s="19" t="s">
        <v>139</v>
      </c>
      <c r="C105" s="20"/>
      <c r="D105" s="20"/>
      <c r="E105" s="20"/>
      <c r="F105" s="20"/>
      <c r="G105" s="20"/>
    </row>
    <row r="106" spans="2:7" x14ac:dyDescent="0.15">
      <c r="B106" s="46" t="s">
        <v>59</v>
      </c>
      <c r="C106" s="48">
        <v>103</v>
      </c>
      <c r="D106" s="90">
        <v>106</v>
      </c>
      <c r="E106" s="90">
        <v>114</v>
      </c>
      <c r="F106" s="90">
        <v>112</v>
      </c>
      <c r="G106" s="90">
        <v>113</v>
      </c>
    </row>
    <row r="107" spans="2:7" x14ac:dyDescent="0.15">
      <c r="B107" s="46" t="s">
        <v>6</v>
      </c>
      <c r="C107" s="48">
        <v>180</v>
      </c>
      <c r="D107" s="90">
        <v>184</v>
      </c>
      <c r="E107" s="90">
        <v>196</v>
      </c>
      <c r="F107" s="90">
        <v>194</v>
      </c>
      <c r="G107" s="90">
        <v>195</v>
      </c>
    </row>
    <row r="108" spans="2:7" x14ac:dyDescent="0.15">
      <c r="B108" s="46" t="s">
        <v>7</v>
      </c>
      <c r="C108" s="47">
        <f>SUM(C106:C107)</f>
        <v>283</v>
      </c>
      <c r="D108" s="89">
        <f>SUM(D106:D107)</f>
        <v>290</v>
      </c>
      <c r="E108" s="89">
        <f>SUM(E106:E107)</f>
        <v>310</v>
      </c>
      <c r="F108" s="89">
        <f>SUM(F106:F107)</f>
        <v>306</v>
      </c>
      <c r="G108" s="89">
        <v>308</v>
      </c>
    </row>
  </sheetData>
  <phoneticPr fontId="2"/>
  <pageMargins left="0.75" right="0.94" top="0.36" bottom="0.49" header="0.22" footer="0.2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7"/>
  <sheetViews>
    <sheetView view="pageBreakPreview" zoomScale="85" zoomScaleNormal="100" zoomScaleSheetLayoutView="85" workbookViewId="0">
      <pane xSplit="2" ySplit="4" topLeftCell="C84" activePane="bottomRight" state="frozen"/>
      <selection pane="topRight" activeCell="C1" sqref="C1"/>
      <selection pane="bottomLeft" activeCell="A6" sqref="A6"/>
      <selection pane="bottomRight" activeCell="B42" sqref="B42"/>
    </sheetView>
  </sheetViews>
  <sheetFormatPr defaultColWidth="9" defaultRowHeight="15" x14ac:dyDescent="0.15"/>
  <cols>
    <col min="1" max="1" width="1.875" style="1" customWidth="1"/>
    <col min="2" max="2" width="40.5" style="1" customWidth="1"/>
    <col min="3" max="13" width="11.75" style="1" customWidth="1"/>
    <col min="14" max="14" width="11.625" style="1" customWidth="1"/>
    <col min="15" max="16384" width="9" style="1"/>
  </cols>
  <sheetData>
    <row r="1" spans="2:14" x14ac:dyDescent="0.15">
      <c r="B1" s="1" t="s">
        <v>20</v>
      </c>
    </row>
    <row r="2" spans="2:14" x14ac:dyDescent="0.15">
      <c r="B2" s="1" t="s">
        <v>21</v>
      </c>
    </row>
    <row r="3" spans="2:14" x14ac:dyDescent="0.15"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17</v>
      </c>
      <c r="K3" s="2" t="s">
        <v>64</v>
      </c>
      <c r="L3" s="2" t="s">
        <v>74</v>
      </c>
      <c r="M3" s="2" t="s">
        <v>91</v>
      </c>
      <c r="N3" s="57" t="s">
        <v>99</v>
      </c>
    </row>
    <row r="4" spans="2:14" x14ac:dyDescent="0.15"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  <c r="H4" s="3" t="s">
        <v>70</v>
      </c>
      <c r="I4" s="3" t="s">
        <v>71</v>
      </c>
      <c r="J4" s="3" t="s">
        <v>72</v>
      </c>
      <c r="K4" s="3" t="s">
        <v>73</v>
      </c>
      <c r="L4" s="3" t="s">
        <v>75</v>
      </c>
      <c r="M4" s="3" t="s">
        <v>100</v>
      </c>
      <c r="N4" s="58" t="s">
        <v>101</v>
      </c>
    </row>
    <row r="5" spans="2:14" x14ac:dyDescent="0.15">
      <c r="C5" s="4"/>
      <c r="D5" s="4"/>
      <c r="E5" s="4"/>
      <c r="F5" s="4"/>
      <c r="G5" s="4"/>
      <c r="H5" s="4"/>
      <c r="I5" s="4"/>
      <c r="J5" s="4"/>
      <c r="L5" s="4"/>
      <c r="N5" s="4" t="s">
        <v>29</v>
      </c>
    </row>
    <row r="6" spans="2:14" x14ac:dyDescent="0.15">
      <c r="B6" s="5" t="s">
        <v>30</v>
      </c>
      <c r="C6" s="6">
        <v>1471.5609999999999</v>
      </c>
      <c r="D6" s="6">
        <v>1359.6310000000001</v>
      </c>
      <c r="E6" s="6">
        <v>1539.693</v>
      </c>
      <c r="F6" s="6">
        <v>1588.604</v>
      </c>
      <c r="G6" s="6">
        <v>1592.3</v>
      </c>
      <c r="H6" s="6">
        <v>1837.778</v>
      </c>
      <c r="I6" s="6">
        <v>2010.7339999999999</v>
      </c>
      <c r="J6" s="6">
        <v>2104.4299999999998</v>
      </c>
      <c r="K6" s="6">
        <v>2026.47</v>
      </c>
      <c r="L6" s="49">
        <v>2204.8580000000002</v>
      </c>
      <c r="M6" s="49">
        <v>2388.848</v>
      </c>
      <c r="N6" s="49">
        <v>2214.6329999999998</v>
      </c>
    </row>
    <row r="7" spans="2:14" x14ac:dyDescent="0.15">
      <c r="B7" s="5" t="s">
        <v>31</v>
      </c>
      <c r="C7" s="6">
        <v>263.505</v>
      </c>
      <c r="D7" s="6">
        <v>244.64</v>
      </c>
      <c r="E7" s="6">
        <v>310.911</v>
      </c>
      <c r="F7" s="6">
        <v>327.49</v>
      </c>
      <c r="G7" s="6">
        <v>311.60000000000002</v>
      </c>
      <c r="H7" s="6">
        <v>352.60700000000003</v>
      </c>
      <c r="I7" s="6">
        <v>399.26499999999999</v>
      </c>
      <c r="J7" s="6">
        <v>441.87400000000002</v>
      </c>
      <c r="K7" s="6">
        <v>429.99799999999999</v>
      </c>
      <c r="L7" s="52">
        <v>456.84100000000001</v>
      </c>
      <c r="M7" s="52">
        <v>453.36200000000002</v>
      </c>
      <c r="N7" s="49">
        <v>438.35700000000003</v>
      </c>
    </row>
    <row r="8" spans="2:14" x14ac:dyDescent="0.15">
      <c r="B8" s="7" t="s">
        <v>32</v>
      </c>
      <c r="C8" s="8">
        <f t="shared" ref="C8:H8" si="0">C7/C6</f>
        <v>0.17906495211547466</v>
      </c>
      <c r="D8" s="8">
        <f t="shared" si="0"/>
        <v>0.17993117250195087</v>
      </c>
      <c r="E8" s="8">
        <f t="shared" si="0"/>
        <v>0.20193051471949278</v>
      </c>
      <c r="F8" s="8">
        <f t="shared" si="0"/>
        <v>0.20614955017109363</v>
      </c>
      <c r="G8" s="8">
        <f t="shared" si="0"/>
        <v>0.19569176662689194</v>
      </c>
      <c r="H8" s="8">
        <f t="shared" si="0"/>
        <v>0.19186593810569069</v>
      </c>
      <c r="I8" s="8">
        <f>I7/I6</f>
        <v>0.19856679202719008</v>
      </c>
      <c r="J8" s="8">
        <f>J7/J6</f>
        <v>0.20997324691246563</v>
      </c>
      <c r="K8" s="8">
        <f>K7/K6</f>
        <v>0.21219065665911657</v>
      </c>
      <c r="L8" s="53">
        <f>L7/L6</f>
        <v>0.20719747031328092</v>
      </c>
      <c r="M8" s="53">
        <v>0.18978269023395378</v>
      </c>
      <c r="N8" s="53">
        <f>N7/N6</f>
        <v>0.19793663329319128</v>
      </c>
    </row>
    <row r="9" spans="2:14" x14ac:dyDescent="0.15">
      <c r="B9" s="5" t="s">
        <v>33</v>
      </c>
      <c r="C9" s="9">
        <v>36.006</v>
      </c>
      <c r="D9" s="9">
        <v>40.106999999999999</v>
      </c>
      <c r="E9" s="9">
        <v>100.087</v>
      </c>
      <c r="F9" s="9">
        <v>107.721</v>
      </c>
      <c r="G9" s="9">
        <v>83.4</v>
      </c>
      <c r="H9" s="9">
        <v>105.253</v>
      </c>
      <c r="I9" s="9">
        <v>123.48099999999999</v>
      </c>
      <c r="J9" s="9">
        <v>154.47999999999999</v>
      </c>
      <c r="K9" s="9">
        <v>146.893</v>
      </c>
      <c r="L9" s="52">
        <v>156.464</v>
      </c>
      <c r="M9" s="52">
        <v>141.46899999999999</v>
      </c>
      <c r="N9" s="49">
        <v>131.18600000000001</v>
      </c>
    </row>
    <row r="10" spans="2:14" x14ac:dyDescent="0.15">
      <c r="B10" s="7" t="s">
        <v>34</v>
      </c>
      <c r="C10" s="10">
        <f t="shared" ref="C10:H10" si="1">C9/C6</f>
        <v>2.4467894976830728E-2</v>
      </c>
      <c r="D10" s="10">
        <f t="shared" si="1"/>
        <v>2.9498444798625508E-2</v>
      </c>
      <c r="E10" s="10">
        <f t="shared" si="1"/>
        <v>6.5004517134259879E-2</v>
      </c>
      <c r="F10" s="10">
        <f t="shared" si="1"/>
        <v>6.780859169434296E-2</v>
      </c>
      <c r="G10" s="10">
        <f t="shared" si="1"/>
        <v>5.2377064623500599E-2</v>
      </c>
      <c r="H10" s="10">
        <f t="shared" si="1"/>
        <v>5.7271879410897286E-2</v>
      </c>
      <c r="I10" s="10">
        <f>I9/I6</f>
        <v>6.141090765859631E-2</v>
      </c>
      <c r="J10" s="10">
        <f>J9/J6</f>
        <v>7.3407050840370081E-2</v>
      </c>
      <c r="K10" s="10">
        <f>K9/K6</f>
        <v>7.2487132797426065E-2</v>
      </c>
      <c r="L10" s="53">
        <f>L9/L6</f>
        <v>7.0963300130892776E-2</v>
      </c>
      <c r="M10" s="53">
        <v>5.9220595031580073E-2</v>
      </c>
      <c r="N10" s="53">
        <f>N9/N6</f>
        <v>5.9235999824801683E-2</v>
      </c>
    </row>
    <row r="11" spans="2:14" x14ac:dyDescent="0.15">
      <c r="B11" s="5" t="s">
        <v>35</v>
      </c>
      <c r="C11" s="11">
        <v>20.521999999999998</v>
      </c>
      <c r="D11" s="11">
        <v>9.0060000000000002</v>
      </c>
      <c r="E11" s="11">
        <v>98.888000000000005</v>
      </c>
      <c r="F11" s="11">
        <v>109.849</v>
      </c>
      <c r="G11" s="11">
        <v>88.2</v>
      </c>
      <c r="H11" s="11">
        <v>110.648</v>
      </c>
      <c r="I11" s="11">
        <v>128.572</v>
      </c>
      <c r="J11" s="11">
        <v>150.16999999999999</v>
      </c>
      <c r="K11" s="11">
        <v>143.73599999999999</v>
      </c>
      <c r="L11" s="52">
        <v>152.30500000000001</v>
      </c>
      <c r="M11" s="52">
        <v>134.518</v>
      </c>
      <c r="N11" s="49">
        <v>103.355</v>
      </c>
    </row>
    <row r="12" spans="2:14" x14ac:dyDescent="0.15">
      <c r="B12" s="5" t="s">
        <v>63</v>
      </c>
      <c r="C12" s="9">
        <v>-16.326000000000001</v>
      </c>
      <c r="D12" s="9">
        <v>-14.157999999999999</v>
      </c>
      <c r="E12" s="9">
        <v>57.924999999999997</v>
      </c>
      <c r="F12" s="9">
        <v>64.218000000000004</v>
      </c>
      <c r="G12" s="9">
        <v>48.5</v>
      </c>
      <c r="H12" s="9">
        <v>59.607999999999997</v>
      </c>
      <c r="I12" s="9">
        <v>71.021000000000001</v>
      </c>
      <c r="J12" s="9">
        <v>90.132000000000005</v>
      </c>
      <c r="K12" s="9">
        <v>99.418000000000006</v>
      </c>
      <c r="L12" s="52">
        <v>95.915000000000006</v>
      </c>
      <c r="M12" s="52">
        <v>79.373000000000005</v>
      </c>
      <c r="N12" s="49">
        <v>55.725000000000001</v>
      </c>
    </row>
    <row r="14" spans="2:14" x14ac:dyDescent="0.15">
      <c r="C14" s="4"/>
      <c r="E14" s="4"/>
      <c r="F14" s="4"/>
      <c r="G14" s="4"/>
      <c r="H14" s="4"/>
      <c r="I14" s="4"/>
      <c r="J14" s="4"/>
      <c r="L14" s="4"/>
      <c r="N14" s="4" t="s">
        <v>93</v>
      </c>
    </row>
    <row r="15" spans="2:14" x14ac:dyDescent="0.15">
      <c r="B15" s="5" t="s">
        <v>36</v>
      </c>
      <c r="C15" s="11">
        <v>1523.6030000000001</v>
      </c>
      <c r="D15" s="11">
        <v>1556.796</v>
      </c>
      <c r="E15" s="11">
        <v>1567.47</v>
      </c>
      <c r="F15" s="11">
        <v>1581.501</v>
      </c>
      <c r="G15" s="11">
        <v>1731.933</v>
      </c>
      <c r="H15" s="11">
        <v>2119.683</v>
      </c>
      <c r="I15" s="11">
        <v>2357.9250000000002</v>
      </c>
      <c r="J15" s="11">
        <v>2278.386</v>
      </c>
      <c r="K15" s="11">
        <v>2396.7849999999999</v>
      </c>
      <c r="L15" s="49">
        <v>2575.91</v>
      </c>
      <c r="M15" s="49">
        <v>2788.3510000000001</v>
      </c>
      <c r="N15" s="49">
        <v>2650.6869999999999</v>
      </c>
    </row>
    <row r="16" spans="2:14" x14ac:dyDescent="0.15">
      <c r="B16" s="5" t="s">
        <v>19</v>
      </c>
      <c r="C16" s="11">
        <v>468.86099999999999</v>
      </c>
      <c r="D16" s="11">
        <v>471.11</v>
      </c>
      <c r="E16" s="11">
        <v>592.923</v>
      </c>
      <c r="F16" s="11">
        <v>627.11099999999999</v>
      </c>
      <c r="G16" s="11">
        <v>724.16099999999994</v>
      </c>
      <c r="H16" s="11">
        <v>859.00099999999998</v>
      </c>
      <c r="I16" s="11">
        <v>985.66800000000001</v>
      </c>
      <c r="J16" s="11">
        <v>945.56799999999998</v>
      </c>
      <c r="K16" s="11">
        <v>1021.272</v>
      </c>
      <c r="L16" s="49">
        <v>1090.6949999999999</v>
      </c>
      <c r="M16" s="49">
        <v>1131.0329999999999</v>
      </c>
      <c r="N16" s="49">
        <v>1093.748</v>
      </c>
    </row>
    <row r="17" spans="2:14" x14ac:dyDescent="0.15">
      <c r="B17" s="5" t="s">
        <v>37</v>
      </c>
      <c r="C17" s="11">
        <v>663.94500000000005</v>
      </c>
      <c r="D17" s="11">
        <v>632.16</v>
      </c>
      <c r="E17" s="11">
        <v>493.50900000000001</v>
      </c>
      <c r="F17" s="11">
        <v>481.90600000000001</v>
      </c>
      <c r="G17" s="11">
        <v>532.00199999999995</v>
      </c>
      <c r="H17" s="11">
        <v>654.16300000000001</v>
      </c>
      <c r="I17" s="13">
        <v>700.25800000000004</v>
      </c>
      <c r="J17" s="13">
        <v>704.25300000000004</v>
      </c>
      <c r="K17" s="13">
        <v>716.399</v>
      </c>
      <c r="L17" s="52">
        <v>816.32500000000005</v>
      </c>
      <c r="M17" s="52">
        <v>976.25099999999998</v>
      </c>
      <c r="N17" s="49">
        <v>938.91300000000001</v>
      </c>
    </row>
    <row r="19" spans="2:14" x14ac:dyDescent="0.15">
      <c r="C19" s="4"/>
      <c r="E19" s="4"/>
      <c r="F19" s="4"/>
      <c r="G19" s="4"/>
      <c r="H19" s="4"/>
      <c r="I19" s="4"/>
      <c r="J19" s="4"/>
      <c r="L19" s="4"/>
      <c r="N19" s="4" t="s">
        <v>92</v>
      </c>
    </row>
    <row r="20" spans="2:14" x14ac:dyDescent="0.15">
      <c r="B20" s="5" t="s">
        <v>38</v>
      </c>
      <c r="C20" s="11">
        <v>38.447000000000003</v>
      </c>
      <c r="D20" s="11">
        <v>166.215</v>
      </c>
      <c r="E20" s="11">
        <v>129.214</v>
      </c>
      <c r="F20" s="11">
        <v>104.41</v>
      </c>
      <c r="G20" s="11">
        <v>100.815</v>
      </c>
      <c r="H20" s="11">
        <v>161.45500000000001</v>
      </c>
      <c r="I20" s="11">
        <v>141.28200000000001</v>
      </c>
      <c r="J20" s="11">
        <v>196.142</v>
      </c>
      <c r="K20" s="11">
        <v>173.958</v>
      </c>
      <c r="L20" s="52">
        <v>129.18</v>
      </c>
      <c r="M20" s="49">
        <v>176.239</v>
      </c>
      <c r="N20" s="49">
        <v>225.767</v>
      </c>
    </row>
    <row r="21" spans="2:14" x14ac:dyDescent="0.15">
      <c r="B21" s="5" t="s">
        <v>2</v>
      </c>
      <c r="C21" s="9">
        <v>-113.373</v>
      </c>
      <c r="D21" s="9">
        <v>-121.723</v>
      </c>
      <c r="E21" s="9">
        <v>-50.734000000000002</v>
      </c>
      <c r="F21" s="9">
        <v>-104</v>
      </c>
      <c r="G21" s="9">
        <v>-107.52500000000001</v>
      </c>
      <c r="H21" s="9">
        <v>-214.82599999999999</v>
      </c>
      <c r="I21" s="9">
        <v>-140.66200000000001</v>
      </c>
      <c r="J21" s="9">
        <v>-154.41399999999999</v>
      </c>
      <c r="K21" s="9">
        <v>-135.24199999999999</v>
      </c>
      <c r="L21" s="52">
        <v>-186.685</v>
      </c>
      <c r="M21" s="49">
        <v>-260.24700000000001</v>
      </c>
      <c r="N21" s="49">
        <v>-142.364</v>
      </c>
    </row>
    <row r="22" spans="2:14" ht="15.75" customHeight="1" x14ac:dyDescent="0.15">
      <c r="B22" s="5" t="s">
        <v>39</v>
      </c>
      <c r="C22" s="9">
        <f>C20+C21</f>
        <v>-74.926000000000002</v>
      </c>
      <c r="D22" s="9">
        <f>D20+D21</f>
        <v>44.492000000000004</v>
      </c>
      <c r="E22" s="9">
        <f>E20+E21</f>
        <v>78.47999999999999</v>
      </c>
      <c r="F22" s="9">
        <f>F20+F21</f>
        <v>0.40999999999999659</v>
      </c>
      <c r="G22" s="9">
        <f>G20+G21</f>
        <v>-6.710000000000008</v>
      </c>
      <c r="H22" s="9">
        <v>-53.371000000000002</v>
      </c>
      <c r="I22" s="9">
        <f>I20+I21</f>
        <v>0.62000000000000455</v>
      </c>
      <c r="J22" s="9">
        <f>J20+J21</f>
        <v>41.728000000000009</v>
      </c>
      <c r="K22" s="9">
        <v>38.716000000000001</v>
      </c>
      <c r="L22" s="52">
        <v>-57.505000000000003</v>
      </c>
      <c r="M22" s="9">
        <v>-84.007999999999996</v>
      </c>
      <c r="N22" s="9">
        <f>N20+N21</f>
        <v>83.402999999999992</v>
      </c>
    </row>
    <row r="23" spans="2:14" x14ac:dyDescent="0.15">
      <c r="B23" s="5" t="s">
        <v>40</v>
      </c>
      <c r="C23" s="14">
        <v>89.116</v>
      </c>
      <c r="D23" s="14">
        <v>-43.360999999999997</v>
      </c>
      <c r="E23" s="14">
        <v>-33.039000000000001</v>
      </c>
      <c r="F23" s="14">
        <v>-23.6</v>
      </c>
      <c r="G23" s="14">
        <v>26.167000000000002</v>
      </c>
      <c r="H23" s="14">
        <v>41.475000000000001</v>
      </c>
      <c r="I23" s="14">
        <v>-9.9979999999999993</v>
      </c>
      <c r="J23" s="14">
        <v>-77.605000000000004</v>
      </c>
      <c r="K23" s="14">
        <v>-18.018000000000001</v>
      </c>
      <c r="L23" s="52">
        <v>61.773000000000003</v>
      </c>
      <c r="M23" s="49">
        <v>118.89100000000001</v>
      </c>
      <c r="N23" s="49">
        <v>-67.593999999999994</v>
      </c>
    </row>
    <row r="24" spans="2:14" x14ac:dyDescent="0.15">
      <c r="B24" s="5" t="s">
        <v>41</v>
      </c>
      <c r="C24" s="14">
        <v>62.158000000000001</v>
      </c>
      <c r="D24" s="14">
        <v>64.326999999999998</v>
      </c>
      <c r="E24" s="14">
        <v>105.25700000000001</v>
      </c>
      <c r="F24" s="14">
        <v>81.289000000000001</v>
      </c>
      <c r="G24" s="14">
        <v>107.69</v>
      </c>
      <c r="H24" s="14">
        <v>113.137</v>
      </c>
      <c r="I24" s="14">
        <v>112.489</v>
      </c>
      <c r="J24" s="14">
        <v>109.77800000000001</v>
      </c>
      <c r="K24" s="14">
        <v>131.405</v>
      </c>
      <c r="L24" s="52">
        <v>134.315</v>
      </c>
      <c r="M24" s="49">
        <v>173.078</v>
      </c>
      <c r="N24" s="49">
        <v>183.68100000000001</v>
      </c>
    </row>
    <row r="25" spans="2:14" ht="15.75" customHeight="1" x14ac:dyDescent="0.15">
      <c r="B25" s="15" t="s">
        <v>42</v>
      </c>
      <c r="E25" s="4"/>
      <c r="F25" s="4"/>
      <c r="G25" s="4"/>
      <c r="H25" s="4"/>
    </row>
    <row r="26" spans="2:14" x14ac:dyDescent="0.15">
      <c r="C26" s="4"/>
      <c r="E26" s="4"/>
      <c r="F26" s="4"/>
      <c r="G26" s="4"/>
      <c r="H26" s="4"/>
      <c r="I26" s="4"/>
      <c r="J26" s="4"/>
      <c r="L26" s="4"/>
      <c r="N26" s="4" t="s">
        <v>94</v>
      </c>
    </row>
    <row r="27" spans="2:14" x14ac:dyDescent="0.15">
      <c r="B27" s="5" t="s">
        <v>76</v>
      </c>
      <c r="C27" s="16">
        <v>335.04</v>
      </c>
      <c r="D27" s="16">
        <v>336.65</v>
      </c>
      <c r="E27" s="16">
        <v>363.9</v>
      </c>
      <c r="F27" s="16">
        <v>384.9</v>
      </c>
      <c r="G27" s="16">
        <v>444.45</v>
      </c>
      <c r="H27" s="16">
        <v>527.32000000000005</v>
      </c>
      <c r="I27" s="16">
        <v>616.70000000000005</v>
      </c>
      <c r="J27" s="16">
        <v>591.5</v>
      </c>
      <c r="K27" s="16">
        <v>638.64</v>
      </c>
      <c r="L27" s="5">
        <v>681.92</v>
      </c>
      <c r="M27" s="5">
        <v>706.95</v>
      </c>
      <c r="N27" s="5">
        <v>683.61</v>
      </c>
    </row>
    <row r="28" spans="2:14" x14ac:dyDescent="0.15">
      <c r="B28" s="5" t="s">
        <v>77</v>
      </c>
      <c r="C28" s="16">
        <v>-11.66</v>
      </c>
      <c r="D28" s="16">
        <v>-10.119999999999999</v>
      </c>
      <c r="E28" s="16">
        <v>36.409999999999997</v>
      </c>
      <c r="F28" s="16">
        <v>39.409999999999997</v>
      </c>
      <c r="G28" s="16">
        <v>29.75</v>
      </c>
      <c r="H28" s="16">
        <v>36.590000000000003</v>
      </c>
      <c r="I28" s="16">
        <v>44.33</v>
      </c>
      <c r="J28" s="16">
        <v>56.38</v>
      </c>
      <c r="K28" s="16">
        <v>62.17</v>
      </c>
      <c r="L28" s="5">
        <v>59.97</v>
      </c>
      <c r="M28" s="5">
        <v>49.61</v>
      </c>
      <c r="N28" s="5">
        <v>34.83</v>
      </c>
    </row>
    <row r="29" spans="2:14" x14ac:dyDescent="0.15">
      <c r="B29" s="5" t="s">
        <v>43</v>
      </c>
      <c r="C29" s="17">
        <v>7.5</v>
      </c>
      <c r="D29" s="17">
        <v>5</v>
      </c>
      <c r="E29" s="17">
        <v>7.5</v>
      </c>
      <c r="F29" s="17">
        <v>10</v>
      </c>
      <c r="G29" s="17">
        <v>10</v>
      </c>
      <c r="H29" s="17">
        <v>10</v>
      </c>
      <c r="I29" s="17">
        <v>11</v>
      </c>
      <c r="J29" s="17">
        <v>13</v>
      </c>
      <c r="K29" s="17">
        <v>14</v>
      </c>
      <c r="L29" s="51">
        <v>15</v>
      </c>
      <c r="M29" s="51">
        <v>16</v>
      </c>
      <c r="N29" s="51">
        <v>16</v>
      </c>
    </row>
    <row r="31" spans="2:14" ht="15.75" customHeight="1" x14ac:dyDescent="0.15">
      <c r="B31" s="5" t="s">
        <v>78</v>
      </c>
      <c r="C31" s="10">
        <v>-3.1E-2</v>
      </c>
      <c r="D31" s="10">
        <v>-3.0124333623058601E-2</v>
      </c>
      <c r="E31" s="10">
        <v>0.109</v>
      </c>
      <c r="F31" s="10">
        <v>0.105</v>
      </c>
      <c r="G31" s="10">
        <v>7.1999999999999995E-2</v>
      </c>
      <c r="H31" s="10">
        <v>7.4999999999999997E-2</v>
      </c>
      <c r="I31" s="10">
        <v>7.6999999999999999E-2</v>
      </c>
      <c r="J31" s="10">
        <v>9.2999999999999999E-2</v>
      </c>
      <c r="K31" s="10">
        <v>0.10100000000000001</v>
      </c>
      <c r="L31" s="53">
        <v>9.0999999999999998E-2</v>
      </c>
      <c r="M31" s="53">
        <v>7.0999999999999994E-2</v>
      </c>
      <c r="N31" s="53">
        <v>0.05</v>
      </c>
    </row>
    <row r="32" spans="2:14" ht="17.25" x14ac:dyDescent="0.15">
      <c r="B32" s="5" t="s">
        <v>79</v>
      </c>
      <c r="C32" s="10">
        <v>2.1999999999999999E-2</v>
      </c>
      <c r="D32" s="10">
        <v>2.6040133112625999E-2</v>
      </c>
      <c r="E32" s="10">
        <v>6.4000000000000001E-2</v>
      </c>
      <c r="F32" s="10">
        <v>6.8000000000000005E-2</v>
      </c>
      <c r="G32" s="10">
        <v>0.05</v>
      </c>
      <c r="H32" s="10">
        <v>5.5E-2</v>
      </c>
      <c r="I32" s="10">
        <v>5.5E-2</v>
      </c>
      <c r="J32" s="10">
        <v>6.7000000000000004E-2</v>
      </c>
      <c r="K32" s="10">
        <v>6.3E-2</v>
      </c>
      <c r="L32" s="53">
        <v>6.3E-2</v>
      </c>
      <c r="M32" s="53">
        <v>5.2999999999999999E-2</v>
      </c>
      <c r="N32" s="53">
        <v>4.8000000000000001E-2</v>
      </c>
    </row>
    <row r="33" spans="2:14" ht="15.75" customHeight="1" x14ac:dyDescent="0.15">
      <c r="B33" s="5" t="s">
        <v>44</v>
      </c>
      <c r="C33" s="10">
        <v>0.308</v>
      </c>
      <c r="D33" s="10">
        <v>0.30299999999999999</v>
      </c>
      <c r="E33" s="10">
        <v>0.378</v>
      </c>
      <c r="F33" s="10">
        <v>0.39700000000000002</v>
      </c>
      <c r="G33" s="10">
        <v>0.41799999999999998</v>
      </c>
      <c r="H33" s="10">
        <v>0.40500000000000003</v>
      </c>
      <c r="I33" s="59">
        <v>0.41799999999999998</v>
      </c>
      <c r="J33" s="59">
        <v>0.41499999999999998</v>
      </c>
      <c r="K33" s="59">
        <v>0.42599999999999999</v>
      </c>
      <c r="L33" s="53">
        <v>0.42299999999999999</v>
      </c>
      <c r="M33" s="53">
        <v>0.40600000000000003</v>
      </c>
      <c r="N33" s="53">
        <v>0.41299999999999998</v>
      </c>
    </row>
    <row r="34" spans="2:14" ht="15.75" customHeight="1" x14ac:dyDescent="0.15">
      <c r="B34" s="5" t="s">
        <v>45</v>
      </c>
      <c r="C34" s="18">
        <v>0.91</v>
      </c>
      <c r="D34" s="18">
        <v>0.88</v>
      </c>
      <c r="E34" s="18">
        <v>0.99</v>
      </c>
      <c r="F34" s="18">
        <v>1.01</v>
      </c>
      <c r="G34" s="18">
        <v>0.96</v>
      </c>
      <c r="H34" s="18">
        <v>0.95</v>
      </c>
      <c r="I34" s="60">
        <v>0.9</v>
      </c>
      <c r="J34" s="60">
        <v>0.91</v>
      </c>
      <c r="K34" s="60">
        <v>0.87</v>
      </c>
      <c r="L34" s="51">
        <v>0.89</v>
      </c>
      <c r="M34" s="51">
        <v>0.89</v>
      </c>
      <c r="N34" s="51">
        <v>0.81</v>
      </c>
    </row>
    <row r="35" spans="2:14" ht="17.25" x14ac:dyDescent="0.15">
      <c r="B35" s="5" t="s">
        <v>46</v>
      </c>
      <c r="C35" s="18">
        <v>1.42</v>
      </c>
      <c r="D35" s="18">
        <v>1.34</v>
      </c>
      <c r="E35" s="18">
        <v>0.83</v>
      </c>
      <c r="F35" s="18">
        <v>0.77</v>
      </c>
      <c r="G35" s="18">
        <v>0.73</v>
      </c>
      <c r="H35" s="18">
        <v>0.76</v>
      </c>
      <c r="I35" s="60">
        <v>0.71</v>
      </c>
      <c r="J35" s="60">
        <v>0.74</v>
      </c>
      <c r="K35" s="60">
        <v>0.7</v>
      </c>
      <c r="L35" s="5">
        <v>0.75</v>
      </c>
      <c r="M35" s="5">
        <v>0.86</v>
      </c>
      <c r="N35" s="5">
        <v>0.86</v>
      </c>
    </row>
    <row r="36" spans="2:14" x14ac:dyDescent="0.15">
      <c r="B36" s="15" t="s">
        <v>60</v>
      </c>
    </row>
    <row r="37" spans="2:14" x14ac:dyDescent="0.15">
      <c r="B37" s="1" t="s">
        <v>61</v>
      </c>
    </row>
    <row r="38" spans="2:14" x14ac:dyDescent="0.15">
      <c r="B38" s="1" t="s">
        <v>47</v>
      </c>
    </row>
    <row r="39" spans="2:14" x14ac:dyDescent="0.15">
      <c r="B39" s="1" t="s">
        <v>48</v>
      </c>
    </row>
    <row r="40" spans="2:14" ht="14.25" customHeight="1" x14ac:dyDescent="0.15">
      <c r="B40" s="1" t="s">
        <v>62</v>
      </c>
      <c r="E40" s="4"/>
      <c r="F40" s="4"/>
      <c r="G40" s="4"/>
      <c r="H40" s="4"/>
    </row>
    <row r="41" spans="2:14" x14ac:dyDescent="0.15">
      <c r="C41" s="4"/>
      <c r="E41" s="4"/>
      <c r="F41" s="4"/>
      <c r="G41" s="4"/>
      <c r="H41" s="4"/>
      <c r="I41" s="4"/>
      <c r="J41" s="4"/>
      <c r="K41" s="4"/>
      <c r="L41" s="95" t="s">
        <v>104</v>
      </c>
      <c r="M41" s="95"/>
      <c r="N41" s="95"/>
    </row>
    <row r="42" spans="2:14" x14ac:dyDescent="0.15">
      <c r="B42" s="19" t="s">
        <v>127</v>
      </c>
      <c r="C42" s="20"/>
      <c r="D42" s="20"/>
      <c r="E42" s="5"/>
      <c r="F42" s="5"/>
      <c r="G42" s="5"/>
      <c r="H42" s="5"/>
      <c r="I42" s="20"/>
      <c r="J42" s="20"/>
      <c r="K42" s="20"/>
      <c r="L42" s="20"/>
      <c r="M42" s="20"/>
      <c r="N42" s="5"/>
    </row>
    <row r="43" spans="2:14" x14ac:dyDescent="0.15">
      <c r="B43" s="21" t="s">
        <v>8</v>
      </c>
      <c r="C43" s="23"/>
      <c r="D43" s="23"/>
      <c r="E43" s="23"/>
      <c r="F43" s="23"/>
      <c r="G43" s="23"/>
      <c r="H43" s="23"/>
      <c r="I43" s="24"/>
      <c r="J43" s="24"/>
      <c r="K43" s="24"/>
      <c r="L43" s="24"/>
      <c r="M43" s="24"/>
      <c r="N43" s="23"/>
    </row>
    <row r="44" spans="2:14" x14ac:dyDescent="0.15">
      <c r="B44" s="25" t="s">
        <v>30</v>
      </c>
      <c r="C44" s="26">
        <v>568.99599999999998</v>
      </c>
      <c r="D44" s="26">
        <v>525.20399999999995</v>
      </c>
      <c r="E44" s="26">
        <v>584.11500000000001</v>
      </c>
      <c r="F44" s="26">
        <v>638.375</v>
      </c>
      <c r="G44" s="26">
        <v>632.15</v>
      </c>
      <c r="H44" s="26">
        <v>755.47400000000005</v>
      </c>
      <c r="I44" s="26">
        <v>856.67600000000004</v>
      </c>
      <c r="J44" s="26">
        <v>892.03899999999999</v>
      </c>
      <c r="K44" s="26">
        <v>856.12400000000002</v>
      </c>
      <c r="L44" s="26">
        <v>913.61</v>
      </c>
      <c r="M44" s="26">
        <v>974.26499999999999</v>
      </c>
      <c r="N44" s="26">
        <v>883.13699999999994</v>
      </c>
    </row>
    <row r="45" spans="2:14" x14ac:dyDescent="0.15">
      <c r="B45" s="27" t="s">
        <v>33</v>
      </c>
      <c r="C45" s="28">
        <v>7.6639999999999997</v>
      </c>
      <c r="D45" s="28">
        <v>16.324000000000002</v>
      </c>
      <c r="E45" s="28">
        <v>32.448999999999998</v>
      </c>
      <c r="F45" s="28">
        <v>45.326999999999998</v>
      </c>
      <c r="G45" s="28">
        <v>43.222000000000001</v>
      </c>
      <c r="H45" s="28">
        <v>52.918999999999997</v>
      </c>
      <c r="I45" s="28">
        <v>55.6</v>
      </c>
      <c r="J45" s="28">
        <v>68.909000000000006</v>
      </c>
      <c r="K45" s="28">
        <v>66.768000000000001</v>
      </c>
      <c r="L45" s="28">
        <v>72.418000000000006</v>
      </c>
      <c r="M45" s="28">
        <v>72.88</v>
      </c>
      <c r="N45" s="28">
        <v>60.686</v>
      </c>
    </row>
    <row r="46" spans="2:14" x14ac:dyDescent="0.15">
      <c r="B46" s="21" t="s">
        <v>9</v>
      </c>
      <c r="C46" s="23"/>
      <c r="D46" s="23"/>
      <c r="E46" s="23"/>
      <c r="F46" s="23"/>
      <c r="G46" s="23"/>
      <c r="H46" s="23"/>
      <c r="I46" s="22"/>
      <c r="J46" s="22"/>
      <c r="K46" s="22"/>
      <c r="L46" s="22"/>
      <c r="M46" s="23"/>
      <c r="N46" s="22"/>
    </row>
    <row r="47" spans="2:14" x14ac:dyDescent="0.15">
      <c r="B47" s="25" t="s">
        <v>30</v>
      </c>
      <c r="C47" s="29">
        <v>377.64400000000001</v>
      </c>
      <c r="D47" s="29">
        <v>332.73500000000001</v>
      </c>
      <c r="E47" s="29">
        <v>382.29899999999998</v>
      </c>
      <c r="F47" s="29">
        <v>397.815</v>
      </c>
      <c r="G47" s="29">
        <v>395.83499999999998</v>
      </c>
      <c r="H47" s="29">
        <v>470.54199999999997</v>
      </c>
      <c r="I47" s="29">
        <v>496.37</v>
      </c>
      <c r="J47" s="29">
        <v>521.23800000000006</v>
      </c>
      <c r="K47" s="29">
        <v>499.09899999999999</v>
      </c>
      <c r="L47" s="29" t="s">
        <v>0</v>
      </c>
      <c r="M47" s="55" t="s">
        <v>95</v>
      </c>
      <c r="N47" s="26" t="s">
        <v>98</v>
      </c>
    </row>
    <row r="48" spans="2:14" x14ac:dyDescent="0.15">
      <c r="B48" s="27" t="s">
        <v>33</v>
      </c>
      <c r="C48" s="30">
        <v>4.0720000000000001</v>
      </c>
      <c r="D48" s="30">
        <v>11.574</v>
      </c>
      <c r="E48" s="30">
        <v>27.108000000000001</v>
      </c>
      <c r="F48" s="30">
        <v>27.381</v>
      </c>
      <c r="G48" s="30">
        <v>18.302</v>
      </c>
      <c r="H48" s="30">
        <v>18.010000000000002</v>
      </c>
      <c r="I48" s="30">
        <v>23.875</v>
      </c>
      <c r="J48" s="30">
        <v>29.384</v>
      </c>
      <c r="K48" s="30">
        <v>33.798000000000002</v>
      </c>
      <c r="L48" s="30" t="s">
        <v>0</v>
      </c>
      <c r="M48" s="56" t="s">
        <v>96</v>
      </c>
      <c r="N48" s="28" t="s">
        <v>98</v>
      </c>
    </row>
    <row r="49" spans="2:14" x14ac:dyDescent="0.15">
      <c r="B49" s="21" t="s">
        <v>10</v>
      </c>
      <c r="C49" s="23"/>
      <c r="D49" s="23"/>
      <c r="E49" s="23"/>
      <c r="F49" s="23"/>
      <c r="G49" s="23"/>
      <c r="H49" s="23"/>
      <c r="I49" s="22"/>
      <c r="J49" s="22"/>
      <c r="K49" s="22"/>
      <c r="L49" s="22"/>
      <c r="M49" s="23"/>
      <c r="N49" s="22"/>
    </row>
    <row r="50" spans="2:14" x14ac:dyDescent="0.15">
      <c r="B50" s="25" t="s">
        <v>30</v>
      </c>
      <c r="C50" s="29">
        <v>229.42099999999999</v>
      </c>
      <c r="D50" s="29">
        <v>230.43299999999999</v>
      </c>
      <c r="E50" s="29">
        <v>262.02699999999999</v>
      </c>
      <c r="F50" s="29">
        <v>243.404</v>
      </c>
      <c r="G50" s="29">
        <v>237.59299999999999</v>
      </c>
      <c r="H50" s="29">
        <v>245.74100000000001</v>
      </c>
      <c r="I50" s="29">
        <v>247.97499999999999</v>
      </c>
      <c r="J50" s="29">
        <v>251.072</v>
      </c>
      <c r="K50" s="29">
        <v>254.43899999999999</v>
      </c>
      <c r="L50" s="29" t="s">
        <v>0</v>
      </c>
      <c r="M50" s="55" t="s">
        <v>96</v>
      </c>
      <c r="N50" s="26" t="s">
        <v>98</v>
      </c>
    </row>
    <row r="51" spans="2:14" x14ac:dyDescent="0.15">
      <c r="B51" s="27" t="s">
        <v>33</v>
      </c>
      <c r="C51" s="30">
        <v>9.8219999999999992</v>
      </c>
      <c r="D51" s="30">
        <v>25</v>
      </c>
      <c r="E51" s="30">
        <v>42.232999999999997</v>
      </c>
      <c r="F51" s="30">
        <v>34.512</v>
      </c>
      <c r="G51" s="30">
        <v>22.959</v>
      </c>
      <c r="H51" s="30">
        <v>24.585999999999999</v>
      </c>
      <c r="I51" s="30">
        <v>24.494</v>
      </c>
      <c r="J51" s="30">
        <v>26.15</v>
      </c>
      <c r="K51" s="30">
        <v>30.527999999999999</v>
      </c>
      <c r="L51" s="30" t="s">
        <v>0</v>
      </c>
      <c r="M51" s="56" t="s">
        <v>1</v>
      </c>
      <c r="N51" s="28" t="s">
        <v>1</v>
      </c>
    </row>
    <row r="52" spans="2:14" x14ac:dyDescent="0.15">
      <c r="B52" s="21" t="s">
        <v>80</v>
      </c>
      <c r="C52" s="32"/>
      <c r="D52" s="32"/>
      <c r="E52" s="32"/>
      <c r="F52" s="32"/>
      <c r="G52" s="32"/>
      <c r="H52" s="32"/>
      <c r="I52" s="31"/>
      <c r="J52" s="31"/>
      <c r="K52" s="31"/>
      <c r="L52" s="31"/>
      <c r="M52" s="23"/>
      <c r="N52" s="22"/>
    </row>
    <row r="53" spans="2:14" x14ac:dyDescent="0.15">
      <c r="B53" s="25" t="s">
        <v>30</v>
      </c>
      <c r="C53" s="29" t="s">
        <v>1</v>
      </c>
      <c r="D53" s="29" t="s">
        <v>1</v>
      </c>
      <c r="E53" s="29" t="s">
        <v>1</v>
      </c>
      <c r="F53" s="29" t="s">
        <v>81</v>
      </c>
      <c r="G53" s="29" t="s">
        <v>81</v>
      </c>
      <c r="H53" s="29" t="s">
        <v>1</v>
      </c>
      <c r="I53" s="29" t="s">
        <v>1</v>
      </c>
      <c r="J53" s="29" t="s">
        <v>1</v>
      </c>
      <c r="K53" s="29" t="s">
        <v>1</v>
      </c>
      <c r="L53" s="29">
        <v>803.31</v>
      </c>
      <c r="M53" s="26">
        <v>868.84699999999998</v>
      </c>
      <c r="N53" s="26">
        <v>770.81399999999996</v>
      </c>
    </row>
    <row r="54" spans="2:14" x14ac:dyDescent="0.15">
      <c r="B54" s="27" t="s">
        <v>15</v>
      </c>
      <c r="C54" s="30" t="s">
        <v>1</v>
      </c>
      <c r="D54" s="30" t="s">
        <v>1</v>
      </c>
      <c r="E54" s="30" t="s">
        <v>81</v>
      </c>
      <c r="F54" s="30" t="s">
        <v>1</v>
      </c>
      <c r="G54" s="30" t="s">
        <v>81</v>
      </c>
      <c r="H54" s="30" t="s">
        <v>82</v>
      </c>
      <c r="I54" s="30" t="s">
        <v>81</v>
      </c>
      <c r="J54" s="30" t="s">
        <v>1</v>
      </c>
      <c r="K54" s="30" t="s">
        <v>1</v>
      </c>
      <c r="L54" s="30">
        <v>71.363</v>
      </c>
      <c r="M54" s="28">
        <v>67.701999999999998</v>
      </c>
      <c r="N54" s="28">
        <v>58.735999999999997</v>
      </c>
    </row>
    <row r="55" spans="2:14" x14ac:dyDescent="0.15">
      <c r="B55" s="21" t="s">
        <v>11</v>
      </c>
      <c r="C55" s="32"/>
      <c r="D55" s="32"/>
      <c r="E55" s="32"/>
      <c r="F55" s="32"/>
      <c r="G55" s="32"/>
      <c r="H55" s="32"/>
      <c r="I55" s="31"/>
      <c r="J55" s="31"/>
      <c r="K55" s="31"/>
      <c r="L55" s="31"/>
      <c r="M55" s="22"/>
      <c r="N55" s="22"/>
    </row>
    <row r="56" spans="2:14" x14ac:dyDescent="0.15">
      <c r="B56" s="25" t="s">
        <v>30</v>
      </c>
      <c r="C56" s="29">
        <v>70.39</v>
      </c>
      <c r="D56" s="29">
        <v>50.676000000000002</v>
      </c>
      <c r="E56" s="29">
        <v>67.018000000000001</v>
      </c>
      <c r="F56" s="29">
        <v>69.914000000000001</v>
      </c>
      <c r="G56" s="29">
        <v>77.62</v>
      </c>
      <c r="H56" s="29">
        <v>113.342</v>
      </c>
      <c r="I56" s="29">
        <v>158.36500000000001</v>
      </c>
      <c r="J56" s="29">
        <v>186.196</v>
      </c>
      <c r="K56" s="29">
        <v>161.608</v>
      </c>
      <c r="L56" s="29">
        <v>177.94900000000001</v>
      </c>
      <c r="M56" s="26">
        <v>215.91300000000001</v>
      </c>
      <c r="N56" s="26">
        <v>236.922</v>
      </c>
    </row>
    <row r="57" spans="2:14" x14ac:dyDescent="0.15">
      <c r="B57" s="27" t="s">
        <v>33</v>
      </c>
      <c r="C57" s="30">
        <v>8.3979999999999997</v>
      </c>
      <c r="D57" s="30">
        <v>-5.3049999999999997</v>
      </c>
      <c r="E57" s="30">
        <v>3.2850000000000001</v>
      </c>
      <c r="F57" s="30">
        <v>7.6710000000000003</v>
      </c>
      <c r="G57" s="30">
        <v>7.2990000000000004</v>
      </c>
      <c r="H57" s="30">
        <v>16.927</v>
      </c>
      <c r="I57" s="30">
        <v>26.228000000000002</v>
      </c>
      <c r="J57" s="30">
        <v>36.115000000000002</v>
      </c>
      <c r="K57" s="30">
        <v>23.963000000000001</v>
      </c>
      <c r="L57" s="30">
        <v>20.763999999999999</v>
      </c>
      <c r="M57" s="28">
        <v>11.542</v>
      </c>
      <c r="N57" s="28">
        <v>20.959</v>
      </c>
    </row>
    <row r="58" spans="2:14" x14ac:dyDescent="0.15">
      <c r="B58" s="21" t="s">
        <v>12</v>
      </c>
      <c r="C58" s="32"/>
      <c r="D58" s="32"/>
      <c r="E58" s="32"/>
      <c r="F58" s="32"/>
      <c r="G58" s="32"/>
      <c r="H58" s="32"/>
      <c r="I58" s="31"/>
      <c r="J58" s="31"/>
      <c r="K58" s="31"/>
      <c r="L58" s="31"/>
      <c r="M58" s="23"/>
      <c r="N58" s="22"/>
    </row>
    <row r="59" spans="2:14" x14ac:dyDescent="0.15">
      <c r="B59" s="25" t="s">
        <v>30</v>
      </c>
      <c r="C59" s="29">
        <v>160.20699999999999</v>
      </c>
      <c r="D59" s="29">
        <v>159.78700000000001</v>
      </c>
      <c r="E59" s="29">
        <v>178.18299999999999</v>
      </c>
      <c r="F59" s="29">
        <v>170.24700000000001</v>
      </c>
      <c r="G59" s="29">
        <v>178.35499999999999</v>
      </c>
      <c r="H59" s="29">
        <v>180.197</v>
      </c>
      <c r="I59" s="29">
        <v>179.988</v>
      </c>
      <c r="J59" s="29">
        <v>183.32400000000001</v>
      </c>
      <c r="K59" s="29">
        <v>186.113</v>
      </c>
      <c r="L59" s="29">
        <v>238.256</v>
      </c>
      <c r="M59" s="26">
        <v>257.673</v>
      </c>
      <c r="N59" s="26">
        <v>252.28200000000001</v>
      </c>
    </row>
    <row r="60" spans="2:14" x14ac:dyDescent="0.15">
      <c r="B60" s="27" t="s">
        <v>33</v>
      </c>
      <c r="C60" s="30">
        <v>3.3029999999999999</v>
      </c>
      <c r="D60" s="30">
        <v>3.85</v>
      </c>
      <c r="E60" s="30">
        <v>3.3490000000000002</v>
      </c>
      <c r="F60" s="30">
        <v>4.8819999999999997</v>
      </c>
      <c r="G60" s="30">
        <v>2.6280000000000001</v>
      </c>
      <c r="H60" s="30">
        <v>6.3970000000000002</v>
      </c>
      <c r="I60" s="30">
        <v>8.02</v>
      </c>
      <c r="J60" s="30">
        <v>9.5839999999999996</v>
      </c>
      <c r="K60" s="30">
        <v>9.9039999999999999</v>
      </c>
      <c r="L60" s="30">
        <v>13.287000000000001</v>
      </c>
      <c r="M60" s="28">
        <v>12.236000000000001</v>
      </c>
      <c r="N60" s="28">
        <v>11.246</v>
      </c>
    </row>
    <row r="61" spans="2:14" hidden="1" x14ac:dyDescent="0.15">
      <c r="B61" s="21" t="s">
        <v>3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22"/>
      <c r="N61" s="22"/>
    </row>
    <row r="62" spans="2:14" hidden="1" x14ac:dyDescent="0.15">
      <c r="B62" s="25" t="s">
        <v>30</v>
      </c>
      <c r="C62" s="29">
        <v>64.903000000000006</v>
      </c>
      <c r="D62" s="29" t="s">
        <v>14</v>
      </c>
      <c r="E62" s="33" t="s">
        <v>13</v>
      </c>
      <c r="F62" s="33" t="s">
        <v>13</v>
      </c>
      <c r="G62" s="33" t="s">
        <v>13</v>
      </c>
      <c r="H62" s="33" t="s">
        <v>1</v>
      </c>
      <c r="I62" s="33" t="s">
        <v>16</v>
      </c>
      <c r="J62" s="33" t="s">
        <v>18</v>
      </c>
      <c r="K62" s="33" t="s">
        <v>1</v>
      </c>
      <c r="L62" s="33"/>
      <c r="M62" s="26"/>
      <c r="N62" s="26"/>
    </row>
    <row r="63" spans="2:14" hidden="1" x14ac:dyDescent="0.15">
      <c r="B63" s="27" t="s">
        <v>33</v>
      </c>
      <c r="C63" s="30">
        <v>3.1850000000000001</v>
      </c>
      <c r="D63" s="30" t="s">
        <v>14</v>
      </c>
      <c r="E63" s="34" t="s">
        <v>13</v>
      </c>
      <c r="F63" s="34" t="s">
        <v>13</v>
      </c>
      <c r="G63" s="34" t="s">
        <v>13</v>
      </c>
      <c r="H63" s="34" t="s">
        <v>1</v>
      </c>
      <c r="I63" s="34" t="s">
        <v>16</v>
      </c>
      <c r="J63" s="34" t="s">
        <v>18</v>
      </c>
      <c r="K63" s="34" t="s">
        <v>1</v>
      </c>
      <c r="L63" s="34"/>
      <c r="M63" s="28"/>
      <c r="N63" s="28"/>
    </row>
    <row r="64" spans="2:14" x14ac:dyDescent="0.15">
      <c r="B64" s="21" t="s">
        <v>49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22"/>
      <c r="N64" s="22"/>
    </row>
    <row r="65" spans="2:14" x14ac:dyDescent="0.15">
      <c r="B65" s="25" t="s">
        <v>30</v>
      </c>
      <c r="C65" s="35" t="s">
        <v>0</v>
      </c>
      <c r="D65" s="29">
        <v>46.655999999999999</v>
      </c>
      <c r="E65" s="29">
        <v>52.43</v>
      </c>
      <c r="F65" s="29">
        <v>55.554000000000002</v>
      </c>
      <c r="G65" s="29">
        <v>56.598999999999997</v>
      </c>
      <c r="H65" s="29">
        <v>58.204999999999998</v>
      </c>
      <c r="I65" s="29">
        <v>57.039000000000001</v>
      </c>
      <c r="J65" s="29">
        <v>55.841000000000001</v>
      </c>
      <c r="K65" s="29">
        <v>54.15</v>
      </c>
      <c r="L65" s="29">
        <v>53.802999999999997</v>
      </c>
      <c r="M65" s="26">
        <v>53.652999999999999</v>
      </c>
      <c r="N65" s="26">
        <v>53.25</v>
      </c>
    </row>
    <row r="66" spans="2:14" x14ac:dyDescent="0.15">
      <c r="B66" s="27" t="s">
        <v>33</v>
      </c>
      <c r="C66" s="36" t="s">
        <v>0</v>
      </c>
      <c r="D66" s="30">
        <v>2.7320000000000002</v>
      </c>
      <c r="E66" s="30">
        <v>6.1289999999999996</v>
      </c>
      <c r="F66" s="30">
        <v>5.9809999999999999</v>
      </c>
      <c r="G66" s="30">
        <v>7.4560000000000004</v>
      </c>
      <c r="H66" s="30">
        <v>5.6050000000000004</v>
      </c>
      <c r="I66" s="30">
        <v>4.0720000000000001</v>
      </c>
      <c r="J66" s="30">
        <v>3.0680000000000001</v>
      </c>
      <c r="K66" s="30">
        <v>2.1480000000000001</v>
      </c>
      <c r="L66" s="30">
        <v>1.9419999999999999</v>
      </c>
      <c r="M66" s="28">
        <v>1.3009999999999999</v>
      </c>
      <c r="N66" s="28">
        <v>1.625</v>
      </c>
    </row>
    <row r="67" spans="2:14" x14ac:dyDescent="0.15">
      <c r="B67" s="21" t="s">
        <v>50</v>
      </c>
      <c r="C67" s="32"/>
      <c r="D67" s="32"/>
      <c r="E67" s="32"/>
      <c r="F67" s="32"/>
      <c r="G67" s="32"/>
      <c r="H67" s="32"/>
      <c r="I67" s="31"/>
      <c r="J67" s="31"/>
      <c r="K67" s="31"/>
      <c r="L67" s="31"/>
      <c r="M67" s="22"/>
      <c r="N67" s="22"/>
    </row>
    <row r="68" spans="2:14" x14ac:dyDescent="0.15">
      <c r="B68" s="25" t="s">
        <v>30</v>
      </c>
      <c r="C68" s="35" t="s">
        <v>0</v>
      </c>
      <c r="D68" s="29">
        <v>14.14</v>
      </c>
      <c r="E68" s="29">
        <v>13.621</v>
      </c>
      <c r="F68" s="29">
        <v>13.295</v>
      </c>
      <c r="G68" s="29">
        <v>14.127000000000001</v>
      </c>
      <c r="H68" s="29">
        <v>14.276999999999999</v>
      </c>
      <c r="I68" s="29">
        <v>14.321</v>
      </c>
      <c r="J68" s="29">
        <v>14.72</v>
      </c>
      <c r="K68" s="29">
        <v>14.936999999999999</v>
      </c>
      <c r="L68" s="29">
        <v>17.93</v>
      </c>
      <c r="M68" s="26">
        <v>18.497</v>
      </c>
      <c r="N68" s="26">
        <v>18.228000000000002</v>
      </c>
    </row>
    <row r="69" spans="2:14" x14ac:dyDescent="0.15">
      <c r="B69" s="27" t="s">
        <v>33</v>
      </c>
      <c r="C69" s="36" t="s">
        <v>0</v>
      </c>
      <c r="D69" s="30">
        <v>0.879</v>
      </c>
      <c r="E69" s="30">
        <v>1.0469999999999999</v>
      </c>
      <c r="F69" s="30">
        <v>1.3340000000000001</v>
      </c>
      <c r="G69" s="30">
        <v>1.5569999999999999</v>
      </c>
      <c r="H69" s="30">
        <v>1.9870000000000001</v>
      </c>
      <c r="I69" s="30">
        <v>1.901</v>
      </c>
      <c r="J69" s="30">
        <v>1.962</v>
      </c>
      <c r="K69" s="30">
        <v>1.99</v>
      </c>
      <c r="L69" s="30">
        <v>2.8969999999999998</v>
      </c>
      <c r="M69" s="28">
        <v>3.0840000000000001</v>
      </c>
      <c r="N69" s="28">
        <v>3.395</v>
      </c>
    </row>
    <row r="70" spans="2:14" x14ac:dyDescent="0.15">
      <c r="B70" s="21" t="s">
        <v>51</v>
      </c>
      <c r="C70" s="33"/>
      <c r="D70" s="33"/>
      <c r="E70" s="32"/>
      <c r="F70" s="32"/>
      <c r="G70" s="32"/>
      <c r="H70" s="32"/>
      <c r="I70" s="33"/>
      <c r="J70" s="33"/>
      <c r="K70" s="33"/>
      <c r="L70" s="33"/>
      <c r="M70" s="22"/>
      <c r="N70" s="22"/>
    </row>
    <row r="71" spans="2:14" x14ac:dyDescent="0.15">
      <c r="B71" s="25" t="s">
        <v>30</v>
      </c>
      <c r="C71" s="35" t="s">
        <v>0</v>
      </c>
      <c r="D71" s="35" t="s">
        <v>0</v>
      </c>
      <c r="E71" s="35" t="s">
        <v>0</v>
      </c>
      <c r="F71" s="35" t="s">
        <v>0</v>
      </c>
      <c r="G71" s="35" t="s">
        <v>0</v>
      </c>
      <c r="H71" s="35" t="s">
        <v>0</v>
      </c>
      <c r="I71" s="35" t="s">
        <v>0</v>
      </c>
      <c r="J71" s="35" t="s">
        <v>18</v>
      </c>
      <c r="K71" s="35" t="s">
        <v>1</v>
      </c>
      <c r="L71" s="35" t="s">
        <v>97</v>
      </c>
      <c r="M71" s="26" t="s">
        <v>97</v>
      </c>
      <c r="N71" s="26" t="s">
        <v>1</v>
      </c>
    </row>
    <row r="72" spans="2:14" x14ac:dyDescent="0.15">
      <c r="B72" s="27" t="s">
        <v>33</v>
      </c>
      <c r="C72" s="37">
        <v>-0.438</v>
      </c>
      <c r="D72" s="37" t="s">
        <v>14</v>
      </c>
      <c r="E72" s="36" t="s">
        <v>0</v>
      </c>
      <c r="F72" s="36" t="s">
        <v>0</v>
      </c>
      <c r="G72" s="36" t="s">
        <v>0</v>
      </c>
      <c r="H72" s="36" t="s">
        <v>0</v>
      </c>
      <c r="I72" s="38" t="s">
        <v>16</v>
      </c>
      <c r="J72" s="38" t="s">
        <v>18</v>
      </c>
      <c r="K72" s="38" t="s">
        <v>1</v>
      </c>
      <c r="L72" s="38" t="s">
        <v>97</v>
      </c>
      <c r="M72" s="28" t="s">
        <v>1</v>
      </c>
      <c r="N72" s="28" t="s">
        <v>1</v>
      </c>
    </row>
    <row r="73" spans="2:14" x14ac:dyDescent="0.15">
      <c r="B73" s="21" t="s">
        <v>52</v>
      </c>
      <c r="C73" s="39"/>
      <c r="D73" s="39"/>
      <c r="E73" s="35"/>
      <c r="F73" s="35"/>
      <c r="G73" s="35"/>
      <c r="H73" s="35"/>
      <c r="I73" s="33"/>
      <c r="J73" s="33"/>
      <c r="K73" s="33"/>
      <c r="L73" s="33"/>
      <c r="M73" s="29"/>
      <c r="N73" s="29"/>
    </row>
    <row r="74" spans="2:14" x14ac:dyDescent="0.15">
      <c r="B74" s="25" t="s">
        <v>15</v>
      </c>
      <c r="C74" s="37" t="s">
        <v>14</v>
      </c>
      <c r="D74" s="37">
        <v>-14.946999999999999</v>
      </c>
      <c r="E74" s="37">
        <v>-15.513</v>
      </c>
      <c r="F74" s="37">
        <v>-19.367000000000001</v>
      </c>
      <c r="G74" s="37">
        <v>-19.986999999999998</v>
      </c>
      <c r="H74" s="37">
        <v>-21.178000000000001</v>
      </c>
      <c r="I74" s="37">
        <v>-20.709</v>
      </c>
      <c r="J74" s="37">
        <v>-20.692</v>
      </c>
      <c r="K74" s="37">
        <v>-22.206</v>
      </c>
      <c r="L74" s="37">
        <v>-26.207000000000001</v>
      </c>
      <c r="M74" s="37">
        <v>-27.276</v>
      </c>
      <c r="N74" s="37">
        <v>-25.460999999999999</v>
      </c>
    </row>
    <row r="75" spans="2:14" x14ac:dyDescent="0.15">
      <c r="B75" s="21" t="s">
        <v>53</v>
      </c>
      <c r="C75" s="33"/>
      <c r="D75" s="33"/>
      <c r="E75" s="32"/>
      <c r="F75" s="32"/>
      <c r="G75" s="32"/>
      <c r="H75" s="32"/>
      <c r="I75" s="33"/>
      <c r="J75" s="33"/>
      <c r="K75" s="33"/>
      <c r="L75" s="33"/>
      <c r="M75" s="29"/>
      <c r="N75" s="29"/>
    </row>
    <row r="76" spans="2:14" x14ac:dyDescent="0.15">
      <c r="B76" s="25" t="s">
        <v>30</v>
      </c>
      <c r="C76" s="29">
        <f>C44+C47+C50+C56+C59+C62</f>
        <v>1471.5609999999999</v>
      </c>
      <c r="D76" s="40">
        <f t="shared" ref="D76:I76" si="2">D44+D47+D50+D56+D59+D65+D68</f>
        <v>1359.6309999999999</v>
      </c>
      <c r="E76" s="29">
        <f t="shared" si="2"/>
        <v>1539.6930000000002</v>
      </c>
      <c r="F76" s="29">
        <f t="shared" si="2"/>
        <v>1588.6040000000003</v>
      </c>
      <c r="G76" s="29">
        <f t="shared" si="2"/>
        <v>1592.2789999999998</v>
      </c>
      <c r="H76" s="29">
        <f t="shared" si="2"/>
        <v>1837.7780000000002</v>
      </c>
      <c r="I76" s="29">
        <f t="shared" si="2"/>
        <v>2010.7339999999999</v>
      </c>
      <c r="J76" s="29">
        <v>2104.4299999999998</v>
      </c>
      <c r="K76" s="29">
        <v>2026.47</v>
      </c>
      <c r="L76" s="29">
        <v>2204.8580000000002</v>
      </c>
      <c r="M76" s="29">
        <f>M44+M53+M56+M59+M65+M68</f>
        <v>2388.848</v>
      </c>
      <c r="N76" s="29">
        <f>N44+N53+N56+N59+N65+N68</f>
        <v>2214.6330000000003</v>
      </c>
    </row>
    <row r="77" spans="2:14" x14ac:dyDescent="0.15">
      <c r="B77" s="27" t="s">
        <v>33</v>
      </c>
      <c r="C77" s="30">
        <f>C45+C48+C51+C57+C60+C63+C72</f>
        <v>36.006</v>
      </c>
      <c r="D77" s="30">
        <f t="shared" ref="D77:I77" si="3">D45+D48+D51+D57+D60+D66+D69+D74</f>
        <v>40.106999999999999</v>
      </c>
      <c r="E77" s="30">
        <f t="shared" si="3"/>
        <v>100.08699999999999</v>
      </c>
      <c r="F77" s="30">
        <f t="shared" si="3"/>
        <v>107.721</v>
      </c>
      <c r="G77" s="30">
        <f t="shared" si="3"/>
        <v>83.436000000000021</v>
      </c>
      <c r="H77" s="30">
        <f t="shared" si="3"/>
        <v>105.25300000000001</v>
      </c>
      <c r="I77" s="30">
        <f t="shared" si="3"/>
        <v>123.48100000000002</v>
      </c>
      <c r="J77" s="30">
        <v>154.47999999999999</v>
      </c>
      <c r="K77" s="30">
        <v>146.893</v>
      </c>
      <c r="L77" s="30">
        <v>156.464</v>
      </c>
      <c r="M77" s="30">
        <f>M45+M54+M57+M60+M66+M69+M74</f>
        <v>141.46899999999997</v>
      </c>
      <c r="N77" s="30">
        <f>N45+N54+N57+N60+N66+N69+N74</f>
        <v>131.18600000000004</v>
      </c>
    </row>
    <row r="78" spans="2:14" x14ac:dyDescent="0.15">
      <c r="E78" s="41"/>
      <c r="F78" s="41"/>
      <c r="G78" s="41"/>
      <c r="H78" s="41"/>
    </row>
    <row r="79" spans="2:14" x14ac:dyDescent="0.15">
      <c r="C79" s="4"/>
      <c r="E79" s="4"/>
      <c r="F79" s="4"/>
      <c r="G79" s="4"/>
      <c r="H79" s="4"/>
      <c r="I79" s="4"/>
      <c r="J79" s="4"/>
      <c r="L79" s="4"/>
      <c r="N79" s="4" t="s">
        <v>29</v>
      </c>
    </row>
    <row r="80" spans="2:14" x14ac:dyDescent="0.15">
      <c r="B80" s="42" t="s">
        <v>83</v>
      </c>
      <c r="C80" s="11">
        <v>91.302999999999997</v>
      </c>
      <c r="D80" s="11">
        <v>54.2</v>
      </c>
      <c r="E80" s="11">
        <v>55.4</v>
      </c>
      <c r="F80" s="11">
        <v>94.3</v>
      </c>
      <c r="G80" s="11">
        <v>98</v>
      </c>
      <c r="H80" s="11">
        <v>113.9</v>
      </c>
      <c r="I80" s="11">
        <v>128.5</v>
      </c>
      <c r="J80" s="11">
        <v>129.19999999999999</v>
      </c>
      <c r="K80" s="11">
        <v>151.5</v>
      </c>
      <c r="L80" s="54" t="s">
        <v>0</v>
      </c>
      <c r="M80" s="54" t="s">
        <v>0</v>
      </c>
      <c r="N80" s="54" t="s">
        <v>1</v>
      </c>
    </row>
    <row r="81" spans="2:14" ht="30" x14ac:dyDescent="0.15">
      <c r="B81" s="42" t="s">
        <v>86</v>
      </c>
      <c r="C81" s="11" t="s">
        <v>81</v>
      </c>
      <c r="D81" s="11" t="s">
        <v>1</v>
      </c>
      <c r="E81" s="11" t="s">
        <v>1</v>
      </c>
      <c r="F81" s="11" t="s">
        <v>1</v>
      </c>
      <c r="G81" s="11" t="s">
        <v>1</v>
      </c>
      <c r="H81" s="11" t="s">
        <v>1</v>
      </c>
      <c r="I81" s="11" t="s">
        <v>1</v>
      </c>
      <c r="J81" s="11">
        <v>135.30000000000001</v>
      </c>
      <c r="K81" s="11">
        <v>156.30000000000001</v>
      </c>
      <c r="L81" s="5">
        <v>157.9</v>
      </c>
      <c r="M81" s="52">
        <v>173.97</v>
      </c>
      <c r="N81" s="49">
        <v>147.50800000000001</v>
      </c>
    </row>
    <row r="82" spans="2:14" x14ac:dyDescent="0.15">
      <c r="B82" s="5" t="s">
        <v>84</v>
      </c>
      <c r="C82" s="43">
        <v>82.88</v>
      </c>
      <c r="D82" s="43">
        <v>74.099999999999994</v>
      </c>
      <c r="E82" s="43">
        <v>69.5</v>
      </c>
      <c r="F82" s="43">
        <v>66.7</v>
      </c>
      <c r="G82" s="43">
        <v>66.5</v>
      </c>
      <c r="H82" s="43">
        <v>77.099999999999994</v>
      </c>
      <c r="I82" s="43">
        <v>77.5</v>
      </c>
      <c r="J82" s="43">
        <v>86.8</v>
      </c>
      <c r="K82" s="43">
        <v>84.4</v>
      </c>
      <c r="L82" s="54" t="s">
        <v>0</v>
      </c>
      <c r="M82" s="54" t="s">
        <v>0</v>
      </c>
      <c r="N82" s="54" t="s">
        <v>1</v>
      </c>
    </row>
    <row r="83" spans="2:14" x14ac:dyDescent="0.15">
      <c r="B83" s="5" t="s">
        <v>87</v>
      </c>
      <c r="C83" s="43" t="s">
        <v>1</v>
      </c>
      <c r="D83" s="43" t="s">
        <v>1</v>
      </c>
      <c r="E83" s="43" t="s">
        <v>1</v>
      </c>
      <c r="F83" s="43" t="s">
        <v>1</v>
      </c>
      <c r="G83" s="43" t="s">
        <v>1</v>
      </c>
      <c r="H83" s="43" t="s">
        <v>1</v>
      </c>
      <c r="I83" s="43" t="s">
        <v>1</v>
      </c>
      <c r="J83" s="43">
        <v>93.2</v>
      </c>
      <c r="K83" s="43">
        <v>91.1</v>
      </c>
      <c r="L83" s="43">
        <v>98</v>
      </c>
      <c r="M83" s="43">
        <v>104.13200000000001</v>
      </c>
      <c r="N83" s="49">
        <v>110.06699999999999</v>
      </c>
    </row>
    <row r="84" spans="2:14" x14ac:dyDescent="0.15">
      <c r="B84" s="5" t="s">
        <v>85</v>
      </c>
      <c r="C84" s="11">
        <v>49.953000000000003</v>
      </c>
      <c r="D84" s="11">
        <v>46.2</v>
      </c>
      <c r="E84" s="11">
        <v>46.6</v>
      </c>
      <c r="F84" s="11">
        <v>51.5</v>
      </c>
      <c r="G84" s="11">
        <v>53.3</v>
      </c>
      <c r="H84" s="11">
        <v>55.5</v>
      </c>
      <c r="I84" s="44">
        <v>59.5</v>
      </c>
      <c r="J84" s="44">
        <v>58.8</v>
      </c>
      <c r="K84" s="44">
        <v>59.2</v>
      </c>
      <c r="L84" s="5">
        <v>66.2</v>
      </c>
      <c r="M84" s="5">
        <v>66.400000000000006</v>
      </c>
      <c r="N84" s="5">
        <v>66.900000000000006</v>
      </c>
    </row>
    <row r="85" spans="2:14" x14ac:dyDescent="0.15">
      <c r="B85" s="7" t="s">
        <v>54</v>
      </c>
      <c r="C85" s="45">
        <v>3.4000000000000002E-2</v>
      </c>
      <c r="D85" s="45">
        <v>3.4000000000000002E-2</v>
      </c>
      <c r="E85" s="45">
        <v>0.03</v>
      </c>
      <c r="F85" s="45">
        <v>3.2000000000000001E-2</v>
      </c>
      <c r="G85" s="45">
        <v>3.3000000000000002E-2</v>
      </c>
      <c r="H85" s="45">
        <v>0.03</v>
      </c>
      <c r="I85" s="45">
        <v>0.03</v>
      </c>
      <c r="J85" s="45">
        <v>2.8000000000000001E-2</v>
      </c>
      <c r="K85" s="45">
        <v>2.9000000000000001E-2</v>
      </c>
      <c r="L85" s="53">
        <v>0.03</v>
      </c>
      <c r="M85" s="53">
        <v>2.8000000000000001E-2</v>
      </c>
      <c r="N85" s="53">
        <v>0.03</v>
      </c>
    </row>
    <row r="86" spans="2:14" x14ac:dyDescent="0.15">
      <c r="B86" s="1" t="s">
        <v>90</v>
      </c>
    </row>
    <row r="87" spans="2:14" x14ac:dyDescent="0.15">
      <c r="C87" s="4"/>
      <c r="E87" s="4"/>
      <c r="F87" s="4"/>
      <c r="G87" s="4"/>
      <c r="H87" s="4"/>
      <c r="I87" s="4"/>
      <c r="J87" s="4"/>
      <c r="L87" s="4"/>
      <c r="N87" s="4" t="s">
        <v>88</v>
      </c>
    </row>
    <row r="88" spans="2:14" x14ac:dyDescent="0.15">
      <c r="B88" s="19" t="s">
        <v>4</v>
      </c>
      <c r="C88" s="20"/>
      <c r="D88" s="20"/>
      <c r="E88" s="20"/>
      <c r="F88" s="20"/>
      <c r="G88" s="20"/>
      <c r="H88" s="20"/>
      <c r="I88" s="20"/>
      <c r="J88" s="20"/>
      <c r="K88" s="20"/>
      <c r="L88" s="5"/>
      <c r="M88" s="5"/>
      <c r="N88" s="20"/>
    </row>
    <row r="89" spans="2:14" x14ac:dyDescent="0.15">
      <c r="B89" s="46" t="s">
        <v>5</v>
      </c>
      <c r="C89" s="12">
        <v>7348</v>
      </c>
      <c r="D89" s="12">
        <v>6915</v>
      </c>
      <c r="E89" s="12">
        <v>6797</v>
      </c>
      <c r="F89" s="12">
        <v>6976</v>
      </c>
      <c r="G89" s="12">
        <v>7097</v>
      </c>
      <c r="H89" s="12">
        <v>7123</v>
      </c>
      <c r="I89" s="12">
        <v>7232</v>
      </c>
      <c r="J89" s="12">
        <v>7223</v>
      </c>
      <c r="K89" s="12">
        <v>7220</v>
      </c>
      <c r="L89" s="50">
        <v>7625</v>
      </c>
      <c r="M89" s="12">
        <v>7585</v>
      </c>
      <c r="N89" s="12">
        <v>7568</v>
      </c>
    </row>
    <row r="90" spans="2:14" x14ac:dyDescent="0.15">
      <c r="B90" s="46" t="s">
        <v>55</v>
      </c>
      <c r="C90" s="47">
        <v>10385</v>
      </c>
      <c r="D90" s="47">
        <v>10339</v>
      </c>
      <c r="E90" s="47">
        <v>10261</v>
      </c>
      <c r="F90" s="47">
        <v>10303</v>
      </c>
      <c r="G90" s="47">
        <v>10177</v>
      </c>
      <c r="H90" s="47">
        <v>10247</v>
      </c>
      <c r="I90" s="47">
        <v>10299</v>
      </c>
      <c r="J90" s="47">
        <v>10520</v>
      </c>
      <c r="K90" s="47">
        <v>10657</v>
      </c>
      <c r="L90" s="50">
        <v>10590</v>
      </c>
      <c r="M90" s="47">
        <v>10563</v>
      </c>
      <c r="N90" s="47">
        <v>10430</v>
      </c>
    </row>
    <row r="91" spans="2:14" x14ac:dyDescent="0.15">
      <c r="B91" s="46" t="s">
        <v>56</v>
      </c>
      <c r="C91" s="47">
        <v>20191</v>
      </c>
      <c r="D91" s="47">
        <v>20682</v>
      </c>
      <c r="E91" s="47">
        <v>21682</v>
      </c>
      <c r="F91" s="47">
        <v>22948</v>
      </c>
      <c r="G91" s="47">
        <v>25310</v>
      </c>
      <c r="H91" s="47">
        <v>28511</v>
      </c>
      <c r="I91" s="47">
        <v>28258</v>
      </c>
      <c r="J91" s="47">
        <v>28096</v>
      </c>
      <c r="K91" s="47">
        <v>28371</v>
      </c>
      <c r="L91" s="50">
        <v>27547</v>
      </c>
      <c r="M91" s="47">
        <v>30172</v>
      </c>
      <c r="N91" s="47">
        <v>30033</v>
      </c>
    </row>
    <row r="92" spans="2:14" x14ac:dyDescent="0.15">
      <c r="B92" s="46" t="s">
        <v>57</v>
      </c>
      <c r="C92" s="47">
        <f t="shared" ref="C92:I92" si="4">SUM(C89:C91)</f>
        <v>37924</v>
      </c>
      <c r="D92" s="47">
        <f t="shared" si="4"/>
        <v>37936</v>
      </c>
      <c r="E92" s="47">
        <f t="shared" si="4"/>
        <v>38740</v>
      </c>
      <c r="F92" s="47">
        <f t="shared" si="4"/>
        <v>40227</v>
      </c>
      <c r="G92" s="47">
        <f t="shared" si="4"/>
        <v>42584</v>
      </c>
      <c r="H92" s="47">
        <f t="shared" si="4"/>
        <v>45881</v>
      </c>
      <c r="I92" s="47">
        <f t="shared" si="4"/>
        <v>45789</v>
      </c>
      <c r="J92" s="47">
        <v>45839</v>
      </c>
      <c r="K92" s="47">
        <v>46248</v>
      </c>
      <c r="L92" s="50">
        <v>45762</v>
      </c>
      <c r="M92" s="47">
        <f>SUM(M89:M91)</f>
        <v>48320</v>
      </c>
      <c r="N92" s="47">
        <f>SUM(N89:N91)</f>
        <v>48031</v>
      </c>
    </row>
    <row r="93" spans="2:14" x14ac:dyDescent="0.15">
      <c r="D93" s="4"/>
      <c r="E93" s="4"/>
      <c r="F93" s="4"/>
      <c r="G93" s="4"/>
      <c r="H93" s="4"/>
      <c r="I93" s="4"/>
      <c r="J93" s="4"/>
      <c r="N93" s="4" t="s">
        <v>89</v>
      </c>
    </row>
    <row r="94" spans="2:14" x14ac:dyDescent="0.15">
      <c r="B94" s="19" t="s">
        <v>58</v>
      </c>
      <c r="C94" s="20"/>
      <c r="D94" s="20"/>
      <c r="E94" s="20"/>
      <c r="F94" s="20"/>
      <c r="G94" s="20"/>
      <c r="H94" s="20"/>
      <c r="I94" s="20"/>
      <c r="J94" s="20"/>
      <c r="K94" s="20"/>
      <c r="L94" s="5"/>
      <c r="M94" s="5"/>
      <c r="N94" s="20"/>
    </row>
    <row r="95" spans="2:14" x14ac:dyDescent="0.15">
      <c r="B95" s="46" t="s">
        <v>59</v>
      </c>
      <c r="C95" s="48">
        <v>100</v>
      </c>
      <c r="D95" s="48">
        <v>102</v>
      </c>
      <c r="E95" s="48">
        <v>100</v>
      </c>
      <c r="F95" s="48">
        <v>100</v>
      </c>
      <c r="G95" s="48">
        <v>100</v>
      </c>
      <c r="H95" s="48">
        <v>102</v>
      </c>
      <c r="I95" s="48">
        <v>98</v>
      </c>
      <c r="J95" s="48">
        <v>100</v>
      </c>
      <c r="K95" s="48">
        <v>99</v>
      </c>
      <c r="L95" s="48">
        <v>100</v>
      </c>
      <c r="M95" s="48">
        <v>101</v>
      </c>
      <c r="N95" s="48">
        <v>102</v>
      </c>
    </row>
    <row r="96" spans="2:14" x14ac:dyDescent="0.15">
      <c r="B96" s="46" t="s">
        <v>6</v>
      </c>
      <c r="C96" s="48">
        <v>124</v>
      </c>
      <c r="D96" s="48">
        <v>127</v>
      </c>
      <c r="E96" s="48">
        <v>126</v>
      </c>
      <c r="F96" s="48">
        <v>131</v>
      </c>
      <c r="G96" s="48">
        <v>136</v>
      </c>
      <c r="H96" s="48">
        <v>151</v>
      </c>
      <c r="I96" s="48">
        <v>155</v>
      </c>
      <c r="J96" s="48">
        <v>154</v>
      </c>
      <c r="K96" s="48">
        <v>156</v>
      </c>
      <c r="L96" s="48">
        <v>157</v>
      </c>
      <c r="M96" s="48">
        <v>174</v>
      </c>
      <c r="N96" s="48">
        <v>180</v>
      </c>
    </row>
    <row r="97" spans="2:14" x14ac:dyDescent="0.15">
      <c r="B97" s="46" t="s">
        <v>7</v>
      </c>
      <c r="C97" s="47">
        <v>224</v>
      </c>
      <c r="D97" s="47">
        <f>SUM(D95:D96)</f>
        <v>229</v>
      </c>
      <c r="E97" s="47">
        <f>SUM(E95:E96)</f>
        <v>226</v>
      </c>
      <c r="F97" s="47">
        <f>SUM(F95:F96)</f>
        <v>231</v>
      </c>
      <c r="G97" s="47">
        <v>236</v>
      </c>
      <c r="H97" s="47">
        <v>253</v>
      </c>
      <c r="I97" s="47">
        <f>SUM(I95:I96)</f>
        <v>253</v>
      </c>
      <c r="J97" s="47">
        <v>254</v>
      </c>
      <c r="K97" s="47">
        <v>255</v>
      </c>
      <c r="L97" s="47">
        <v>257</v>
      </c>
      <c r="M97" s="47">
        <f>SUM(M95:M96)</f>
        <v>275</v>
      </c>
      <c r="N97" s="47">
        <f>SUM(N95:N96)</f>
        <v>282</v>
      </c>
    </row>
  </sheetData>
  <mergeCells count="1">
    <mergeCell ref="L41:N41"/>
  </mergeCells>
  <phoneticPr fontId="2"/>
  <pageMargins left="0.75" right="0.94" top="0.36" bottom="0.49" header="0.22" footer="0.21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IFRS</vt:lpstr>
      <vt:lpstr>J-GAAP</vt:lpstr>
      <vt:lpstr>Sheet2</vt:lpstr>
      <vt:lpstr>Sheet3</vt:lpstr>
      <vt:lpstr>IFRS!Print_Area</vt:lpstr>
      <vt:lpstr>'J-GAAP'!Print_Area</vt:lpstr>
    </vt:vector>
  </TitlesOfParts>
  <Company>東レ株式会社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東レ株式会社</dc:creator>
  <cp:lastModifiedBy>Kaido, Ruriko/TORAY(JP)/海道 るり子(ＩＲ室ＩＲ－Ｇ)</cp:lastModifiedBy>
  <cp:lastPrinted>2024-06-11T05:16:08Z</cp:lastPrinted>
  <dcterms:created xsi:type="dcterms:W3CDTF">2007-02-21T06:31:01Z</dcterms:created>
  <dcterms:modified xsi:type="dcterms:W3CDTF">2025-06-11T05:00:45Z</dcterms:modified>
</cp:coreProperties>
</file>